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240" yWindow="555" windowWidth="19440" windowHeight="8280" activeTab="1"/>
  </bookViews>
  <sheets>
    <sheet name="Титул" sheetId="9" r:id="rId1"/>
    <sheet name="График УП" sheetId="6" r:id="rId2"/>
    <sheet name="Свод.данные" sheetId="8" r:id="rId3"/>
    <sheet name="УП" sheetId="1" r:id="rId4"/>
  </sheets>
  <definedNames>
    <definedName name="_xlnm.Print_Titles" localSheetId="3">УП!$A:$AR,УП!$1:$8</definedName>
    <definedName name="_xlnm.Print_Area" localSheetId="3">УП!$A$1:$AT$105</definedName>
  </definedNames>
  <calcPr calcId="145621" refMode="R1C1"/>
</workbook>
</file>

<file path=xl/calcChain.xml><?xml version="1.0" encoding="utf-8"?>
<calcChain xmlns="http://schemas.openxmlformats.org/spreadsheetml/2006/main">
  <c r="J17" i="8" l="1"/>
  <c r="B17" i="8"/>
  <c r="AD58" i="1" l="1"/>
  <c r="AB58" i="1" s="1"/>
  <c r="AB56" i="1"/>
  <c r="AD55" i="1" l="1"/>
  <c r="AB55" i="1" s="1"/>
  <c r="AD33" i="1" l="1"/>
  <c r="AC33" i="1" s="1"/>
  <c r="AB33" i="1" s="1"/>
  <c r="AD51" i="1" l="1"/>
  <c r="AD50" i="1"/>
  <c r="AD38" i="1"/>
  <c r="AB38" i="1" s="1"/>
  <c r="AD39" i="1"/>
  <c r="AD40" i="1"/>
  <c r="AC40" i="1" s="1"/>
  <c r="AB40" i="1" s="1"/>
  <c r="AD41" i="1"/>
  <c r="AB41" i="1" s="1"/>
  <c r="AD42" i="1"/>
  <c r="AB42" i="1" s="1"/>
  <c r="AD43" i="1"/>
  <c r="AB43" i="1" s="1"/>
  <c r="AD44" i="1"/>
  <c r="AC44" i="1" s="1"/>
  <c r="AB44" i="1" s="1"/>
  <c r="AB45" i="1"/>
  <c r="AS20" i="1" l="1"/>
  <c r="AD95" i="1" l="1"/>
  <c r="AD94" i="1" l="1"/>
  <c r="AC92" i="1"/>
  <c r="AB94" i="1" l="1"/>
  <c r="AD93" i="1"/>
  <c r="AR15" i="6"/>
  <c r="AQ15" i="6"/>
  <c r="AP15" i="6"/>
  <c r="AO15" i="6"/>
  <c r="S15" i="6"/>
  <c r="R15" i="6"/>
  <c r="BA14" i="6"/>
  <c r="AZ14" i="6"/>
  <c r="AY14" i="6"/>
  <c r="AX14" i="6"/>
  <c r="AW14" i="6"/>
  <c r="AV14" i="6"/>
  <c r="AU14" i="6"/>
  <c r="AT14" i="6"/>
  <c r="AS14" i="6"/>
  <c r="AR14" i="6"/>
  <c r="AQ14" i="6"/>
  <c r="S14" i="6"/>
  <c r="R14" i="6"/>
  <c r="BA13" i="6"/>
  <c r="AZ13" i="6"/>
  <c r="AY13" i="6"/>
  <c r="AX13" i="6"/>
  <c r="AW13" i="6"/>
  <c r="AV13" i="6"/>
  <c r="AU13" i="6"/>
  <c r="AT13" i="6"/>
  <c r="AS13" i="6"/>
  <c r="AR13" i="6"/>
  <c r="AQ13" i="6"/>
  <c r="S13" i="6"/>
  <c r="R13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S12" i="6"/>
  <c r="R12" i="6"/>
  <c r="AB93" i="1" l="1"/>
  <c r="AL102" i="1" l="1"/>
  <c r="AM102" i="1"/>
  <c r="AO102" i="1"/>
  <c r="AP102" i="1"/>
  <c r="AQ102" i="1"/>
  <c r="AK102" i="1"/>
  <c r="AL101" i="1"/>
  <c r="AM101" i="1"/>
  <c r="AN101" i="1"/>
  <c r="AO101" i="1"/>
  <c r="AP101" i="1"/>
  <c r="AQ101" i="1"/>
  <c r="AR101" i="1"/>
  <c r="AD91" i="1" l="1"/>
  <c r="AB91" i="1" s="1"/>
  <c r="AC89" i="1"/>
  <c r="AD83" i="1"/>
  <c r="AC82" i="1"/>
  <c r="AD71" i="1"/>
  <c r="AC70" i="1"/>
  <c r="AR69" i="1"/>
  <c r="AP69" i="1"/>
  <c r="AN69" i="1"/>
  <c r="AL69" i="1"/>
  <c r="AQ69" i="1"/>
  <c r="AO69" i="1"/>
  <c r="AM69" i="1"/>
  <c r="AK69" i="1"/>
  <c r="AD68" i="1"/>
  <c r="AB71" i="1" l="1"/>
  <c r="AB70" i="1" s="1"/>
  <c r="AE71" i="1"/>
  <c r="AB83" i="1"/>
  <c r="AB82" i="1" s="1"/>
  <c r="AE83" i="1"/>
  <c r="AB68" i="1"/>
  <c r="AD70" i="1"/>
  <c r="AD67" i="1"/>
  <c r="AD82" i="1"/>
  <c r="AB67" i="1" l="1"/>
  <c r="AS68" i="1"/>
  <c r="AC67" i="1"/>
  <c r="AR81" i="1" l="1"/>
  <c r="AS44" i="1" l="1"/>
  <c r="AD63" i="1"/>
  <c r="AD62" i="1" l="1"/>
  <c r="AB62" i="1" l="1"/>
  <c r="AC62" i="1"/>
  <c r="AD80" i="1"/>
  <c r="AD77" i="1"/>
  <c r="AD53" i="1"/>
  <c r="AD59" i="1"/>
  <c r="AD30" i="1"/>
  <c r="AD31" i="1"/>
  <c r="AD32" i="1"/>
  <c r="AC52" i="1" l="1"/>
  <c r="AD52" i="1"/>
  <c r="AK101" i="1"/>
  <c r="AL81" i="1" l="1"/>
  <c r="AM81" i="1"/>
  <c r="AN81" i="1"/>
  <c r="AO81" i="1"/>
  <c r="AP81" i="1"/>
  <c r="AQ81" i="1"/>
  <c r="AK81" i="1"/>
  <c r="AL78" i="1"/>
  <c r="AM78" i="1"/>
  <c r="AN78" i="1"/>
  <c r="AO78" i="1"/>
  <c r="AP78" i="1"/>
  <c r="AQ78" i="1"/>
  <c r="AR78" i="1"/>
  <c r="AK78" i="1"/>
  <c r="AL66" i="1"/>
  <c r="AM66" i="1"/>
  <c r="AN66" i="1"/>
  <c r="AO66" i="1"/>
  <c r="AP66" i="1"/>
  <c r="AQ66" i="1"/>
  <c r="AR66" i="1"/>
  <c r="AK66" i="1"/>
  <c r="AL46" i="1"/>
  <c r="AM46" i="1"/>
  <c r="AN46" i="1"/>
  <c r="AO46" i="1"/>
  <c r="AP46" i="1"/>
  <c r="AQ46" i="1"/>
  <c r="AR46" i="1"/>
  <c r="AK46" i="1"/>
  <c r="AL35" i="1"/>
  <c r="AM35" i="1"/>
  <c r="AN35" i="1"/>
  <c r="AO35" i="1"/>
  <c r="AP35" i="1"/>
  <c r="AQ35" i="1"/>
  <c r="AR35" i="1"/>
  <c r="AK35" i="1"/>
  <c r="AR26" i="1"/>
  <c r="AQ26" i="1"/>
  <c r="AP26" i="1"/>
  <c r="AO26" i="1"/>
  <c r="AN26" i="1"/>
  <c r="AM26" i="1"/>
  <c r="AL26" i="1"/>
  <c r="AK26" i="1"/>
  <c r="AD29" i="1"/>
  <c r="AS39" i="1"/>
  <c r="AS40" i="1"/>
  <c r="AS42" i="1"/>
  <c r="AS43" i="1"/>
  <c r="AB59" i="1"/>
  <c r="AS60" i="1"/>
  <c r="AD74" i="1"/>
  <c r="AD76" i="1"/>
  <c r="AC80" i="1"/>
  <c r="AB80" i="1" s="1"/>
  <c r="AS80" i="1" s="1"/>
  <c r="AD96" i="1"/>
  <c r="AD97" i="1"/>
  <c r="AD98" i="1"/>
  <c r="AD99" i="1"/>
  <c r="AD100" i="1"/>
  <c r="AC23" i="1"/>
  <c r="AB23" i="1" s="1"/>
  <c r="AS23" i="1" s="1"/>
  <c r="AC24" i="1"/>
  <c r="AB24" i="1" s="1"/>
  <c r="AS24" i="1" s="1"/>
  <c r="AC25" i="1"/>
  <c r="AB25" i="1" s="1"/>
  <c r="AS25" i="1" s="1"/>
  <c r="AS13" i="1"/>
  <c r="AB14" i="1"/>
  <c r="AS14" i="1" s="1"/>
  <c r="AB15" i="1"/>
  <c r="AS15" i="1" s="1"/>
  <c r="AS16" i="1"/>
  <c r="AS17" i="1"/>
  <c r="AS18" i="1"/>
  <c r="AB19" i="1"/>
  <c r="AS19" i="1" s="1"/>
  <c r="AK84" i="1" l="1"/>
  <c r="AK85" i="1" s="1"/>
  <c r="AD75" i="1"/>
  <c r="AD37" i="1"/>
  <c r="AL84" i="1"/>
  <c r="AL85" i="1" s="1"/>
  <c r="AN84" i="1"/>
  <c r="AN85" i="1" s="1"/>
  <c r="AP84" i="1"/>
  <c r="AP85" i="1" s="1"/>
  <c r="AR84" i="1"/>
  <c r="AR85" i="1" s="1"/>
  <c r="AM84" i="1"/>
  <c r="AM85" i="1" s="1"/>
  <c r="AO84" i="1"/>
  <c r="AO85" i="1" s="1"/>
  <c r="AQ84" i="1"/>
  <c r="AQ85" i="1" s="1"/>
  <c r="AD90" i="1"/>
  <c r="AB90" i="1" s="1"/>
  <c r="AB89" i="1" s="1"/>
  <c r="AC37" i="1"/>
  <c r="AC97" i="1"/>
  <c r="AD79" i="1"/>
  <c r="AC76" i="1"/>
  <c r="AB29" i="1"/>
  <c r="AS29" i="1" s="1"/>
  <c r="AC100" i="1"/>
  <c r="AC22" i="1"/>
  <c r="AB22" i="1" s="1"/>
  <c r="AC99" i="1"/>
  <c r="AC98" i="1"/>
  <c r="AC96" i="1"/>
  <c r="AC74" i="1"/>
  <c r="AB74" i="1" s="1"/>
  <c r="AB73" i="1" s="1"/>
  <c r="AB79" i="1"/>
  <c r="AD73" i="1"/>
  <c r="AD28" i="1"/>
  <c r="AB32" i="1"/>
  <c r="AS32" i="1" s="1"/>
  <c r="AB30" i="1"/>
  <c r="AS30" i="1" s="1"/>
  <c r="AB12" i="1"/>
  <c r="AS12" i="1" s="1"/>
  <c r="AS22" i="1" l="1"/>
  <c r="AB76" i="1"/>
  <c r="AB75" i="1" s="1"/>
  <c r="AC75" i="1"/>
  <c r="AD89" i="1"/>
  <c r="AC73" i="1"/>
  <c r="AC28" i="1"/>
  <c r="AC79" i="1"/>
  <c r="AD9" i="1"/>
  <c r="AB31" i="1"/>
  <c r="AB37" i="1" l="1"/>
  <c r="AS38" i="1"/>
  <c r="AS72" i="1"/>
  <c r="AS75" i="1"/>
  <c r="AB28" i="1"/>
  <c r="AS31" i="1"/>
  <c r="AB9" i="1"/>
  <c r="AS11" i="1"/>
  <c r="AC9" i="1"/>
  <c r="AC86" i="1" l="1"/>
  <c r="AD88" i="1"/>
  <c r="AB86" i="1" l="1"/>
  <c r="AB87" i="1" s="1"/>
  <c r="AB88" i="1"/>
  <c r="AC88" i="1"/>
  <c r="AC87" i="1"/>
  <c r="AD86" i="1"/>
  <c r="AD87" i="1" l="1"/>
</calcChain>
</file>

<file path=xl/sharedStrings.xml><?xml version="1.0" encoding="utf-8"?>
<sst xmlns="http://schemas.openxmlformats.org/spreadsheetml/2006/main" count="374" uniqueCount="248">
  <si>
    <t>Индекс</t>
  </si>
  <si>
    <t>экзамен</t>
  </si>
  <si>
    <t>зачеты</t>
  </si>
  <si>
    <t>Распределение по семестрам</t>
  </si>
  <si>
    <t>курсовые работы</t>
  </si>
  <si>
    <t>самостоятельная учебная нагрузка студента</t>
  </si>
  <si>
    <t>всего</t>
  </si>
  <si>
    <t>групповые занятия</t>
  </si>
  <si>
    <t>мелкогрупповые занятия</t>
  </si>
  <si>
    <t>индивидуальные занятия</t>
  </si>
  <si>
    <t>Обязательные учебные занятия</t>
  </si>
  <si>
    <t>Распределение обязательных учебных занятий по курсам и семестрам</t>
  </si>
  <si>
    <t>1 курс</t>
  </si>
  <si>
    <t>2 курс</t>
  </si>
  <si>
    <t>3 курс</t>
  </si>
  <si>
    <t>4 курс</t>
  </si>
  <si>
    <t>Народная музыкальная культура</t>
  </si>
  <si>
    <t>семестры</t>
  </si>
  <si>
    <t>недели</t>
  </si>
  <si>
    <t>Иностранный язык</t>
  </si>
  <si>
    <t>Естествознание</t>
  </si>
  <si>
    <t>Физическая культура</t>
  </si>
  <si>
    <t>Основы безопасности жизнедеятельности</t>
  </si>
  <si>
    <t>Русский язык</t>
  </si>
  <si>
    <t>Литература</t>
  </si>
  <si>
    <t>История мировой культуры</t>
  </si>
  <si>
    <t>История</t>
  </si>
  <si>
    <t>Музыкальная литература 
(зарубежная и отечественная)</t>
  </si>
  <si>
    <t>Недельная нагрузка студента по циклу</t>
  </si>
  <si>
    <t>ОГСЭ.00</t>
  </si>
  <si>
    <t>ОГСЭ.01</t>
  </si>
  <si>
    <t>Основы философии</t>
  </si>
  <si>
    <t>ОГСЭ.02</t>
  </si>
  <si>
    <t>ОГСЭ.03</t>
  </si>
  <si>
    <t>Психология общения</t>
  </si>
  <si>
    <t>ОГСЭ.04</t>
  </si>
  <si>
    <t>ОГСЭ.05</t>
  </si>
  <si>
    <t>П.00</t>
  </si>
  <si>
    <t>ОП.00</t>
  </si>
  <si>
    <t>ОП.01</t>
  </si>
  <si>
    <t>ОП.02</t>
  </si>
  <si>
    <t>Сольфеджио</t>
  </si>
  <si>
    <t>ОП.03</t>
  </si>
  <si>
    <t>Элементарная теория музыки</t>
  </si>
  <si>
    <t>ОП.04</t>
  </si>
  <si>
    <t>Гармония</t>
  </si>
  <si>
    <t>ОП.05</t>
  </si>
  <si>
    <t>Анализ музыкальных произведений</t>
  </si>
  <si>
    <t>ОП.06</t>
  </si>
  <si>
    <t>Музыкальная информатика</t>
  </si>
  <si>
    <t>ОП.07</t>
  </si>
  <si>
    <t>Безопасность жизнедеятельности</t>
  </si>
  <si>
    <t>ПМ.00</t>
  </si>
  <si>
    <t>Обществознание</t>
  </si>
  <si>
    <t>ПМ.01</t>
  </si>
  <si>
    <t>Исполнительская деятельность</t>
  </si>
  <si>
    <t>МДК.01.01</t>
  </si>
  <si>
    <t>Специальный инструмент</t>
  </si>
  <si>
    <t>МДК.01.02</t>
  </si>
  <si>
    <t>МДК.01.03</t>
  </si>
  <si>
    <t>МДК.01.04</t>
  </si>
  <si>
    <t>МДК.01.05</t>
  </si>
  <si>
    <t>ПМ.02</t>
  </si>
  <si>
    <t>Педагогическая деятельность</t>
  </si>
  <si>
    <t>МДК.02.01</t>
  </si>
  <si>
    <t>МДК.02.02</t>
  </si>
  <si>
    <t>Педагогические основы преподавания творческих дисциплин</t>
  </si>
  <si>
    <t>Учебно-методическое обеспечение учебного процесса</t>
  </si>
  <si>
    <t>Учебная практика</t>
  </si>
  <si>
    <t>УП.01</t>
  </si>
  <si>
    <t>Учебная практика по педагогической работе</t>
  </si>
  <si>
    <t>ПП.00</t>
  </si>
  <si>
    <t>ПП.01</t>
  </si>
  <si>
    <t>Исполнительская практика</t>
  </si>
  <si>
    <t>4 нед.</t>
  </si>
  <si>
    <t>ПП.02</t>
  </si>
  <si>
    <t>Педагогическая практика</t>
  </si>
  <si>
    <t>1 нед.</t>
  </si>
  <si>
    <t>ПДП.00</t>
  </si>
  <si>
    <t>Промежуточная аттестация</t>
  </si>
  <si>
    <t>ГИА.00</t>
  </si>
  <si>
    <t>ГИА.01</t>
  </si>
  <si>
    <t>Подготовка выпускной квалификационной работы</t>
  </si>
  <si>
    <t>ГИА.02</t>
  </si>
  <si>
    <t>ГИА.03</t>
  </si>
  <si>
    <t>Государственный экзамен (по видам инструментов)</t>
  </si>
  <si>
    <t>ГИА.04</t>
  </si>
  <si>
    <t xml:space="preserve">Государственный экзамен </t>
  </si>
  <si>
    <t>м</t>
  </si>
  <si>
    <t>Методика обучения игре на инструменте</t>
  </si>
  <si>
    <t>УП.00</t>
  </si>
  <si>
    <t>Всего часов обучения по циклам ППССЗ</t>
  </si>
  <si>
    <t>Производственная практика</t>
  </si>
  <si>
    <t>Производственная практика (преддипломная)</t>
  </si>
  <si>
    <t>Всего форм контроля:</t>
  </si>
  <si>
    <t>г</t>
  </si>
  <si>
    <t>Производственная практика (по профилю специальности)</t>
  </si>
  <si>
    <t>Государственная итоговая аттестация</t>
  </si>
  <si>
    <t>Каникулы</t>
  </si>
  <si>
    <t>и</t>
  </si>
  <si>
    <t>Инструментоведение</t>
  </si>
  <si>
    <t>ОП.08</t>
  </si>
  <si>
    <t>Курсы</t>
  </si>
  <si>
    <t>Сентябрь</t>
  </si>
  <si>
    <t>29.09 - 05.10</t>
  </si>
  <si>
    <t>Октябрь</t>
  </si>
  <si>
    <t>27.10 - 2.11</t>
  </si>
  <si>
    <t>Ноябрь</t>
  </si>
  <si>
    <t>Декабрь</t>
  </si>
  <si>
    <t>30.12 - 4.01</t>
  </si>
  <si>
    <t>Январь</t>
  </si>
  <si>
    <t>26.01 - 1.02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</si>
  <si>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</si>
  <si>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</si>
  <si>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</si>
  <si>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</si>
  <si>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</si>
  <si>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</si>
  <si>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</si>
  <si>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1 - 7</t>
  </si>
  <si>
    <t>8 - 14</t>
  </si>
  <si>
    <t>15 - 21</t>
  </si>
  <si>
    <t>22 - 28</t>
  </si>
  <si>
    <t>6 - 12</t>
  </si>
  <si>
    <t>13 - 19</t>
  </si>
  <si>
    <t>20 - 26</t>
  </si>
  <si>
    <t>3 - 9</t>
  </si>
  <si>
    <t>10 - 16</t>
  </si>
  <si>
    <t>17 - 23</t>
  </si>
  <si>
    <t>24 - 30</t>
  </si>
  <si>
    <t>22 - 29</t>
  </si>
  <si>
    <t>5 - 11</t>
  </si>
  <si>
    <t>12 - 18</t>
  </si>
  <si>
    <t>19 - 25</t>
  </si>
  <si>
    <t>2 - 8</t>
  </si>
  <si>
    <t>9 - 15</t>
  </si>
  <si>
    <t xml:space="preserve">16 - 22 </t>
  </si>
  <si>
    <t>16 - 22</t>
  </si>
  <si>
    <t xml:space="preserve"> =</t>
  </si>
  <si>
    <t>Х</t>
  </si>
  <si>
    <t>*</t>
  </si>
  <si>
    <t>Обозначения:</t>
  </si>
  <si>
    <t>::</t>
  </si>
  <si>
    <t>Ш</t>
  </si>
  <si>
    <t>Неделя отсутствует</t>
  </si>
  <si>
    <t>Курс</t>
  </si>
  <si>
    <t>ГИА</t>
  </si>
  <si>
    <t>Всего</t>
  </si>
  <si>
    <t>по профилю специальности</t>
  </si>
  <si>
    <t>преддипломная</t>
  </si>
  <si>
    <t>подготовка</t>
  </si>
  <si>
    <t>проведение</t>
  </si>
  <si>
    <t>нед.</t>
  </si>
  <si>
    <t>часов</t>
  </si>
  <si>
    <t>Общеобразовательный учебный цикл</t>
  </si>
  <si>
    <t>Суммарное количество часов обязательной и вариативной частей ППССЗ (без учета учебной практики)</t>
  </si>
  <si>
    <t>Общий гуманитарный и социально-экономический учебный цикл</t>
  </si>
  <si>
    <t xml:space="preserve">Профессиональный учебный цикл </t>
  </si>
  <si>
    <t xml:space="preserve">Общепрофессиональные дисциплины </t>
  </si>
  <si>
    <t xml:space="preserve">Профессиональные модули </t>
  </si>
  <si>
    <t>Всего часов обучения по циклам ППССЗ, включая Общеобразовательный учебный цикл</t>
  </si>
  <si>
    <t>Рассредоточенная</t>
  </si>
  <si>
    <t>Концентрированная</t>
  </si>
  <si>
    <t>Защита выпускной квалификационной работы (дипломная работа)</t>
  </si>
  <si>
    <t>другие формы контроля</t>
  </si>
  <si>
    <t>Обучение по дисциплинам и междисциплинарным курсам, в том числе учебная практика и производственная практика (по профилю специальности)</t>
  </si>
  <si>
    <t>экзамены</t>
  </si>
  <si>
    <t>зачеты, включая физическую культуру</t>
  </si>
  <si>
    <t>Специальность 53.02.03 ИНСТРУМЕНТАЛЬНОЕ ИСПОЛНИТЕЛЬСТВО (по видам инструментов)</t>
  </si>
  <si>
    <t>Максимальный объем учебной нагрузки</t>
  </si>
  <si>
    <t>Аудиторная учебная нагрузка</t>
  </si>
  <si>
    <t>Обучение по дисциплинам и междисциплинарным курсам</t>
  </si>
  <si>
    <t>из них обучение по учебным дисциплинам и междисциплинарным курсам</t>
  </si>
  <si>
    <t>Наименование учебных дисциплин, профессиональных модулей, междисциплинарных курсов</t>
  </si>
  <si>
    <t xml:space="preserve">максимальная учебная нагрузка </t>
  </si>
  <si>
    <t>1. КАЛЕНДАРНЫЙ УЧЕБНЫЙ ГРАФИК</t>
  </si>
  <si>
    <t>2. СВОДНЫЕ ДАННЫЕ ПО БЮДЖЕТУ ВРЕМЕНИ</t>
  </si>
  <si>
    <t>вид ИНСТРУМЕНТЫ НАРОДНОГО ОРКЕСТРА</t>
  </si>
  <si>
    <t>Формы контроля:</t>
  </si>
  <si>
    <t>Теор. обучение</t>
  </si>
  <si>
    <t>Лаб. и пр. занятия</t>
  </si>
  <si>
    <t>Курс. проект.</t>
  </si>
  <si>
    <t>Максим. учебная нагрузка</t>
  </si>
  <si>
    <t>Обяз. Часть</t>
  </si>
  <si>
    <t>Вар. Часть</t>
  </si>
  <si>
    <t>нед</t>
  </si>
  <si>
    <t>23.02 - 1.03</t>
  </si>
  <si>
    <t>30.03 - 5.04</t>
  </si>
  <si>
    <t>27.04 -  3.05</t>
  </si>
  <si>
    <t>1.07 - 7 .07</t>
  </si>
  <si>
    <t>29.06 - 5.07</t>
  </si>
  <si>
    <t>27.07 - 2.08</t>
  </si>
  <si>
    <t xml:space="preserve">2 - 8 </t>
  </si>
  <si>
    <t>23 - 29</t>
  </si>
  <si>
    <t>4 - 10</t>
  </si>
  <si>
    <t>11 - 17</t>
  </si>
  <si>
    <t>18 - 24</t>
  </si>
  <si>
    <t>25 - 31</t>
  </si>
  <si>
    <t>24 - 31</t>
  </si>
  <si>
    <t>1.12 - 7.12</t>
  </si>
  <si>
    <t>Астрономия</t>
  </si>
  <si>
    <t>Русский язык и культура речи</t>
  </si>
  <si>
    <t>Основы финансовой грамотности</t>
  </si>
  <si>
    <t>Репертуар ДМШ</t>
  </si>
  <si>
    <t>Рассредоточенная(исп.)</t>
  </si>
  <si>
    <t>Рассредоточенная (пед)</t>
  </si>
  <si>
    <t>5 нед.</t>
  </si>
  <si>
    <t>ОГСЭ.06</t>
  </si>
  <si>
    <t>Дополнительный инструмент (фортепиано)</t>
  </si>
  <si>
    <t>История исполнительского искусства, инструментоведение, изучение родственных инструментов</t>
  </si>
  <si>
    <t>История исполнительского искусства</t>
  </si>
  <si>
    <t>Изучение родственных инструментов</t>
  </si>
  <si>
    <t>Оркестр</t>
  </si>
  <si>
    <t>Ремонт и настройка инструмента</t>
  </si>
  <si>
    <t>Ансамблевое исполнительство</t>
  </si>
  <si>
    <t>Дирижирование чтение оркестровых партитур</t>
  </si>
  <si>
    <t xml:space="preserve">Дирижирование </t>
  </si>
  <si>
    <t>Чтение оркестровых партитур</t>
  </si>
  <si>
    <t>Инструментовка</t>
  </si>
  <si>
    <t xml:space="preserve">Оркестр </t>
  </si>
  <si>
    <t>Изучение оркестровых партий</t>
  </si>
  <si>
    <t>?</t>
  </si>
  <si>
    <t>Дополнительный инструмент - фортепиано</t>
  </si>
  <si>
    <t>УП.02</t>
  </si>
  <si>
    <t>Специальный инструмент и чтение с листа</t>
  </si>
  <si>
    <t>3. План учебного процесса
специальность 53.02.03 Инструментальное исполнительство (по видам инструментов) Оркестровые духовые и ударные инструменты</t>
  </si>
  <si>
    <t>ОУЦ.00</t>
  </si>
  <si>
    <t>ОУП.00</t>
  </si>
  <si>
    <t>Обязательные предметные области</t>
  </si>
  <si>
    <t>ОУП.01</t>
  </si>
  <si>
    <t>ОУП.02</t>
  </si>
  <si>
    <t>ОУП.03</t>
  </si>
  <si>
    <t>Родная литература</t>
  </si>
  <si>
    <t>ОУП.04</t>
  </si>
  <si>
    <t>ОУП.05</t>
  </si>
  <si>
    <t>ОУП.06</t>
  </si>
  <si>
    <t>Математика</t>
  </si>
  <si>
    <t>ОУП.07</t>
  </si>
  <si>
    <t>ОУП.08</t>
  </si>
  <si>
    <t>ОУП.09</t>
  </si>
  <si>
    <t>ОУП.10</t>
  </si>
  <si>
    <t>Профильные учебные предметы</t>
  </si>
  <si>
    <t>ПУП.00</t>
  </si>
  <si>
    <t>ПУП.01</t>
  </si>
  <si>
    <t>ПУП.02</t>
  </si>
  <si>
    <t>ПУП.03</t>
  </si>
  <si>
    <t>ПУП.04</t>
  </si>
  <si>
    <t>вид Оркестровые духовые и ударные инструменты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</si>
</sst>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8"/>
      <color theme="0" tint="-0.499984740745262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6"/>
      <color theme="1"/>
      <name val="Times New Roman"/>
      <family val="1"/>
      <charset val="204"/>
    </font>
    <font>
      <i/>
      <sz val="6"/>
      <color theme="0" tint="-0.499984740745262"/>
      <name val="Times New Roman"/>
      <family val="1"/>
      <charset val="204"/>
    </font>
    <font>
      <b/>
      <sz val="6"/>
      <color theme="1"/>
      <name val="Times New Roman"/>
      <family val="1"/>
      <charset val="204"/>
    </font>
    <font>
      <sz val="6"/>
      <color rgb="FFFF0000"/>
      <name val="Times New Roman"/>
      <family val="1"/>
      <charset val="204"/>
    </font>
    <font>
      <b/>
      <sz val="6"/>
      <color rgb="FFFF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6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D9FFD9"/>
        <bgColor indexed="64"/>
      </patternFill>
    </fill>
    <fill>
      <patternFill patternType="solid">
        <fgColor rgb="FFA1FDB3"/>
        <bgColor indexed="64"/>
      </patternFill>
    </fill>
    <fill>
      <patternFill patternType="solid">
        <fgColor rgb="FFF5FCA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EFFC9E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2">
    <xf numFmtId="0" fontId="0" fillId="0" borderId="0" xfId="0"/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/>
    <xf numFmtId="0" fontId="2" fillId="0" borderId="0" xfId="0" applyFont="1" applyAlignment="1">
      <alignment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4" borderId="1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wrapText="1"/>
    </xf>
    <xf numFmtId="0" fontId="2" fillId="5" borderId="14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3" fillId="0" borderId="0" xfId="0" applyFont="1" applyFill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0" fillId="0" borderId="0" xfId="0" applyFont="1" applyAlignment="1"/>
    <xf numFmtId="0" fontId="5" fillId="0" borderId="0" xfId="0" applyFont="1" applyAlignment="1">
      <alignment horizontal="center"/>
    </xf>
    <xf numFmtId="0" fontId="1" fillId="0" borderId="0" xfId="0" applyFont="1" applyAlignment="1"/>
    <xf numFmtId="49" fontId="2" fillId="0" borderId="1" xfId="0" applyNumberFormat="1" applyFont="1" applyBorder="1" applyAlignment="1">
      <alignment horizontal="center" textRotation="90"/>
    </xf>
    <xf numFmtId="0" fontId="2" fillId="0" borderId="20" xfId="0" applyFont="1" applyBorder="1" applyAlignment="1">
      <alignment textRotation="90"/>
    </xf>
    <xf numFmtId="49" fontId="2" fillId="0" borderId="2" xfId="0" applyNumberFormat="1" applyFont="1" applyBorder="1" applyAlignment="1">
      <alignment horizontal="center" textRotation="90"/>
    </xf>
    <xf numFmtId="49" fontId="2" fillId="0" borderId="20" xfId="0" applyNumberFormat="1" applyFont="1" applyBorder="1" applyAlignment="1">
      <alignment horizontal="center" textRotation="90"/>
    </xf>
    <xf numFmtId="49" fontId="2" fillId="0" borderId="20" xfId="0" applyNumberFormat="1" applyFont="1" applyBorder="1" applyAlignment="1">
      <alignment textRotation="90"/>
    </xf>
    <xf numFmtId="0" fontId="10" fillId="0" borderId="1" xfId="0" applyFont="1" applyBorder="1" applyAlignment="1">
      <alignment horizontal="center" textRotation="90"/>
    </xf>
    <xf numFmtId="0" fontId="1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2" fillId="6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2" fillId="6" borderId="0" xfId="0" applyFont="1" applyFill="1" applyBorder="1" applyAlignment="1">
      <alignment horizontal="center" vertical="center"/>
    </xf>
    <xf numFmtId="0" fontId="5" fillId="0" borderId="0" xfId="0" applyFont="1" applyAlignment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1" fillId="0" borderId="1" xfId="0" applyFont="1" applyBorder="1" applyAlignment="1">
      <alignment horizontal="center" vertical="center"/>
    </xf>
    <xf numFmtId="0" fontId="3" fillId="5" borderId="13" xfId="0" applyFont="1" applyFill="1" applyBorder="1" applyAlignment="1">
      <alignment horizontal="left" vertical="center" wrapText="1"/>
    </xf>
    <xf numFmtId="0" fontId="3" fillId="5" borderId="1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vertical="center" wrapText="1"/>
    </xf>
    <xf numFmtId="0" fontId="3" fillId="7" borderId="1" xfId="0" applyFont="1" applyFill="1" applyBorder="1" applyAlignment="1">
      <alignment horizontal="left" vertical="center" wrapText="1"/>
    </xf>
    <xf numFmtId="0" fontId="3" fillId="7" borderId="13" xfId="0" applyFont="1" applyFill="1" applyBorder="1" applyAlignment="1">
      <alignment vertical="center" wrapText="1"/>
    </xf>
    <xf numFmtId="0" fontId="3" fillId="7" borderId="13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3" fillId="7" borderId="0" xfId="0" applyFont="1" applyFill="1" applyAlignment="1">
      <alignment wrapText="1"/>
    </xf>
    <xf numFmtId="0" fontId="2" fillId="7" borderId="1" xfId="0" applyFont="1" applyFill="1" applyBorder="1" applyAlignment="1">
      <alignment horizontal="left" vertical="center" wrapText="1"/>
    </xf>
    <xf numFmtId="0" fontId="2" fillId="7" borderId="13" xfId="0" applyFont="1" applyFill="1" applyBorder="1" applyAlignment="1">
      <alignment vertical="center" wrapText="1"/>
    </xf>
    <xf numFmtId="0" fontId="2" fillId="7" borderId="13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9" xfId="0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 wrapText="1"/>
    </xf>
    <xf numFmtId="0" fontId="2" fillId="7" borderId="14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0" xfId="0" applyFont="1" applyFill="1" applyAlignment="1">
      <alignment wrapText="1"/>
    </xf>
    <xf numFmtId="0" fontId="3" fillId="0" borderId="1" xfId="0" applyFont="1" applyBorder="1" applyAlignment="1">
      <alignment horizontal="left" vertical="center" wrapText="1"/>
    </xf>
    <xf numFmtId="0" fontId="3" fillId="0" borderId="13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3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wrapText="1"/>
    </xf>
    <xf numFmtId="0" fontId="6" fillId="0" borderId="13" xfId="0" applyFont="1" applyBorder="1" applyAlignment="1">
      <alignment horizontal="center" vertical="center" wrapText="1"/>
    </xf>
    <xf numFmtId="0" fontId="2" fillId="0" borderId="13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1" fontId="3" fillId="5" borderId="2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wrapText="1"/>
    </xf>
    <xf numFmtId="0" fontId="13" fillId="0" borderId="1" xfId="0" applyFont="1" applyBorder="1" applyAlignment="1">
      <alignment wrapText="1"/>
    </xf>
    <xf numFmtId="0" fontId="15" fillId="5" borderId="12" xfId="0" applyFont="1" applyFill="1" applyBorder="1" applyAlignment="1">
      <alignment horizontal="center" vertical="center" wrapText="1"/>
    </xf>
    <xf numFmtId="0" fontId="15" fillId="5" borderId="7" xfId="0" applyFont="1" applyFill="1" applyBorder="1" applyAlignment="1">
      <alignment horizontal="center" vertical="center" wrapText="1"/>
    </xf>
    <xf numFmtId="0" fontId="15" fillId="5" borderId="8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 wrapText="1"/>
    </xf>
    <xf numFmtId="0" fontId="13" fillId="5" borderId="12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7" borderId="12" xfId="0" applyFont="1" applyFill="1" applyBorder="1" applyAlignment="1">
      <alignment horizontal="center" vertical="center" wrapText="1"/>
    </xf>
    <xf numFmtId="0" fontId="16" fillId="7" borderId="7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16" fillId="5" borderId="7" xfId="0" applyFont="1" applyFill="1" applyBorder="1" applyAlignment="1">
      <alignment horizontal="center" vertical="center" wrapText="1"/>
    </xf>
    <xf numFmtId="0" fontId="16" fillId="5" borderId="8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5" borderId="12" xfId="0" applyFont="1" applyFill="1" applyBorder="1" applyAlignment="1">
      <alignment horizontal="center" vertical="center" wrapText="1"/>
    </xf>
    <xf numFmtId="0" fontId="17" fillId="5" borderId="7" xfId="0" applyFont="1" applyFill="1" applyBorder="1" applyAlignment="1">
      <alignment horizontal="center" vertical="center" wrapText="1"/>
    </xf>
    <xf numFmtId="0" fontId="17" fillId="5" borderId="8" xfId="0" applyFont="1" applyFill="1" applyBorder="1" applyAlignment="1">
      <alignment horizontal="center" vertical="center" wrapText="1"/>
    </xf>
    <xf numFmtId="0" fontId="17" fillId="7" borderId="12" xfId="0" applyFont="1" applyFill="1" applyBorder="1" applyAlignment="1">
      <alignment horizontal="center" vertical="center" wrapText="1"/>
    </xf>
    <xf numFmtId="0" fontId="17" fillId="7" borderId="7" xfId="0" applyFont="1" applyFill="1" applyBorder="1" applyAlignment="1">
      <alignment horizontal="center" vertical="center" wrapText="1"/>
    </xf>
    <xf numFmtId="0" fontId="17" fillId="7" borderId="8" xfId="0" applyFont="1" applyFill="1" applyBorder="1" applyAlignment="1">
      <alignment horizontal="center" vertical="center" wrapText="1"/>
    </xf>
    <xf numFmtId="0" fontId="16" fillId="7" borderId="8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5" borderId="25" xfId="0" applyFont="1" applyFill="1" applyBorder="1" applyAlignment="1">
      <alignment horizontal="center" vertical="center" wrapText="1"/>
    </xf>
    <xf numFmtId="0" fontId="17" fillId="5" borderId="24" xfId="0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horizontal="center" vertical="center" wrapText="1"/>
    </xf>
    <xf numFmtId="0" fontId="17" fillId="0" borderId="26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31" xfId="0" applyFont="1" applyFill="1" applyBorder="1" applyAlignment="1">
      <alignment horizontal="center" vertical="center" wrapText="1"/>
    </xf>
    <xf numFmtId="0" fontId="13" fillId="0" borderId="28" xfId="0" applyFont="1" applyFill="1" applyBorder="1" applyAlignment="1">
      <alignment horizontal="center" vertical="center" wrapText="1"/>
    </xf>
    <xf numFmtId="0" fontId="13" fillId="0" borderId="29" xfId="0" applyFont="1" applyFill="1" applyBorder="1" applyAlignment="1">
      <alignment horizontal="center" vertical="center" wrapText="1"/>
    </xf>
    <xf numFmtId="0" fontId="13" fillId="0" borderId="27" xfId="0" applyFont="1" applyFill="1" applyBorder="1" applyAlignment="1">
      <alignment horizontal="center" vertical="center" wrapText="1"/>
    </xf>
    <xf numFmtId="0" fontId="13" fillId="0" borderId="30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2" fillId="7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1" fontId="3" fillId="5" borderId="4" xfId="0" applyNumberFormat="1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7" borderId="1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7" borderId="1" xfId="0" applyFont="1" applyFill="1" applyBorder="1" applyAlignment="1">
      <alignment wrapText="1"/>
    </xf>
    <xf numFmtId="0" fontId="2" fillId="7" borderId="1" xfId="0" applyFont="1" applyFill="1" applyBorder="1" applyAlignment="1">
      <alignment wrapText="1"/>
    </xf>
    <xf numFmtId="0" fontId="2" fillId="0" borderId="0" xfId="0" applyFont="1" applyBorder="1" applyAlignment="1">
      <alignment wrapText="1"/>
    </xf>
    <xf numFmtId="0" fontId="18" fillId="4" borderId="11" xfId="0" applyFont="1" applyFill="1" applyBorder="1" applyAlignment="1">
      <alignment vertical="center" wrapText="1"/>
    </xf>
    <xf numFmtId="0" fontId="18" fillId="4" borderId="2" xfId="0" applyFont="1" applyFill="1" applyBorder="1" applyAlignment="1">
      <alignment vertical="center" wrapText="1"/>
    </xf>
    <xf numFmtId="0" fontId="14" fillId="0" borderId="1" xfId="0" applyFont="1" applyBorder="1" applyAlignment="1">
      <alignment horizont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11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1" fontId="15" fillId="5" borderId="4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wrapText="1"/>
    </xf>
    <xf numFmtId="0" fontId="11" fillId="3" borderId="11" xfId="0" applyFont="1" applyFill="1" applyBorder="1" applyAlignment="1">
      <alignment horizontal="center" vertical="center" wrapText="1"/>
    </xf>
    <xf numFmtId="0" fontId="18" fillId="4" borderId="11" xfId="0" applyFont="1" applyFill="1" applyBorder="1" applyAlignment="1">
      <alignment horizontal="center" vertical="center" wrapText="1"/>
    </xf>
    <xf numFmtId="0" fontId="2" fillId="8" borderId="11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textRotation="90"/>
    </xf>
    <xf numFmtId="49" fontId="2" fillId="0" borderId="23" xfId="0" applyNumberFormat="1" applyFont="1" applyBorder="1" applyAlignment="1">
      <alignment horizontal="center" textRotation="90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5" borderId="2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9" borderId="1" xfId="0" applyFont="1" applyFill="1" applyBorder="1" applyAlignment="1">
      <alignment wrapText="1"/>
    </xf>
    <xf numFmtId="0" fontId="2" fillId="5" borderId="1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3" fillId="9" borderId="1" xfId="0" applyFont="1" applyFill="1" applyBorder="1" applyAlignment="1">
      <alignment wrapText="1"/>
    </xf>
    <xf numFmtId="0" fontId="3" fillId="5" borderId="1" xfId="0" applyFont="1" applyFill="1" applyBorder="1" applyAlignment="1">
      <alignment wrapText="1"/>
    </xf>
    <xf numFmtId="0" fontId="2" fillId="3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wrapText="1"/>
    </xf>
    <xf numFmtId="0" fontId="3" fillId="4" borderId="1" xfId="0" applyFont="1" applyFill="1" applyBorder="1" applyAlignment="1">
      <alignment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9" fillId="0" borderId="13" xfId="0" applyFont="1" applyFill="1" applyBorder="1" applyAlignment="1">
      <alignment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wrapText="1"/>
    </xf>
    <xf numFmtId="0" fontId="19" fillId="0" borderId="0" xfId="0" applyFont="1" applyFill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16" fillId="6" borderId="7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vertical="center" wrapText="1"/>
    </xf>
    <xf numFmtId="0" fontId="21" fillId="10" borderId="1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0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2" fillId="10" borderId="2" xfId="0" applyFont="1" applyFill="1" applyBorder="1" applyAlignment="1">
      <alignment horizontal="center" vertical="center" wrapText="1"/>
    </xf>
    <xf numFmtId="0" fontId="2" fillId="10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" fillId="0" borderId="0" xfId="0" applyFont="1" applyAlignment="1"/>
    <xf numFmtId="0" fontId="10" fillId="0" borderId="1" xfId="0" applyFont="1" applyBorder="1" applyAlignment="1">
      <alignment horizontal="center" textRotation="90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textRotation="90"/>
    </xf>
    <xf numFmtId="0" fontId="2" fillId="0" borderId="1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0" fillId="0" borderId="0" xfId="0" applyFont="1" applyAlignment="1">
      <alignment horizontal="left" wrapText="1"/>
    </xf>
    <xf numFmtId="0" fontId="2" fillId="0" borderId="16" xfId="0" applyFont="1" applyBorder="1" applyAlignment="1">
      <alignment horizontal="center" textRotation="90"/>
    </xf>
    <xf numFmtId="0" fontId="2" fillId="0" borderId="20" xfId="0" applyFont="1" applyBorder="1" applyAlignment="1">
      <alignment horizontal="center" textRotation="90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11" fillId="0" borderId="16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wrapText="1"/>
    </xf>
    <xf numFmtId="0" fontId="14" fillId="0" borderId="2" xfId="0" applyFont="1" applyBorder="1" applyAlignment="1">
      <alignment horizontal="center" wrapText="1"/>
    </xf>
    <xf numFmtId="0" fontId="14" fillId="0" borderId="1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2" xfId="0" applyFont="1" applyBorder="1" applyAlignment="1">
      <alignment horizontal="center" textRotation="90" wrapText="1"/>
    </xf>
    <xf numFmtId="0" fontId="2" fillId="0" borderId="33" xfId="0" applyFont="1" applyBorder="1" applyAlignment="1">
      <alignment horizontal="center" textRotation="90" wrapText="1"/>
    </xf>
    <xf numFmtId="0" fontId="2" fillId="0" borderId="34" xfId="0" applyFont="1" applyBorder="1" applyAlignment="1">
      <alignment horizontal="center" textRotation="90" wrapText="1"/>
    </xf>
    <xf numFmtId="0" fontId="2" fillId="0" borderId="16" xfId="0" applyFont="1" applyBorder="1" applyAlignment="1">
      <alignment horizontal="center" textRotation="90" wrapText="1"/>
    </xf>
    <xf numFmtId="0" fontId="2" fillId="0" borderId="22" xfId="0" applyFont="1" applyBorder="1" applyAlignment="1">
      <alignment horizontal="center" textRotation="90" wrapText="1"/>
    </xf>
    <xf numFmtId="0" fontId="2" fillId="0" borderId="20" xfId="0" applyFont="1" applyBorder="1" applyAlignment="1">
      <alignment horizontal="center" textRotation="90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textRotation="90" wrapText="1"/>
    </xf>
    <xf numFmtId="0" fontId="3" fillId="0" borderId="2" xfId="0" applyFont="1" applyBorder="1" applyAlignment="1">
      <alignment horizontal="center" vertical="center" textRotation="90" wrapText="1"/>
    </xf>
    <xf numFmtId="0" fontId="2" fillId="0" borderId="11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1" fillId="0" borderId="35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right" vertical="center" wrapText="1"/>
    </xf>
    <xf numFmtId="0" fontId="3" fillId="0" borderId="16" xfId="0" applyFont="1" applyBorder="1" applyAlignment="1">
      <alignment horizontal="center" textRotation="90" wrapText="1"/>
    </xf>
    <xf numFmtId="0" fontId="3" fillId="0" borderId="22" xfId="0" applyFont="1" applyBorder="1" applyAlignment="1">
      <alignment horizontal="center" textRotation="90" wrapText="1"/>
    </xf>
    <xf numFmtId="0" fontId="3" fillId="0" borderId="20" xfId="0" applyFont="1" applyBorder="1" applyAlignment="1">
      <alignment horizont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0" fontId="8" fillId="0" borderId="16" xfId="0" applyFont="1" applyBorder="1" applyAlignment="1">
      <alignment horizontal="center" textRotation="90" wrapText="1"/>
    </xf>
    <xf numFmtId="0" fontId="8" fillId="0" borderId="22" xfId="0" applyFont="1" applyBorder="1" applyAlignment="1">
      <alignment horizontal="center" textRotation="90" wrapText="1"/>
    </xf>
    <xf numFmtId="0" fontId="8" fillId="0" borderId="20" xfId="0" applyFont="1" applyBorder="1" applyAlignment="1">
      <alignment horizontal="center" textRotation="90" wrapText="1"/>
    </xf>
    <xf numFmtId="0" fontId="3" fillId="0" borderId="13" xfId="0" applyFont="1" applyBorder="1" applyAlignment="1">
      <alignment horizontal="center" vertical="center" wrapText="1"/>
    </xf>
  </cellXfs>
  <cellStyles count="1">
    <cellStyle name="Обычный" xfId="0" builtinId="0"/>
  </cellStyles>
  <dxfs count="105">
    <dxf>
      <font>
        <b/>
        <i val="0"/>
        <color rgb="FFC00000"/>
      </font>
    </dxf>
    <dxf>
      <font>
        <b/>
        <i val="0"/>
        <color rgb="FFC0000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color theme="1"/>
      </font>
    </dxf>
    <dxf>
      <font>
        <color theme="1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color theme="1"/>
      </font>
    </dxf>
    <dxf>
      <font>
        <color theme="1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</dxfs>
  <tableStyles count="0" defaultTableStyle="TableStyleMedium2" defaultPivotStyle="PivotStyleLight16"/>
  <colors>
    <mruColors>
      <color rgb="FFD9FFD9"/>
      <color rgb="FFF5FCAE"/>
      <color rgb="FFEFFC9E"/>
      <color rgb="FFA1FDB3"/>
      <color rgb="FFC3FDFA"/>
      <color rgb="FFB5FDFA"/>
      <color rgb="FFE1FF8B"/>
      <color rgb="FFCCFFCC"/>
      <color rgb="FFD7FF65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37</xdr:col>
      <xdr:colOff>381000</xdr:colOff>
      <xdr:row>71</xdr:row>
      <xdr:rowOff>166688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5" y="381000"/>
          <a:ext cx="22669500" cy="13311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40" zoomScaleNormal="40" workbookViewId="0">
      <selection activeCell="B3" sqref="B3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BA23"/>
  <sheetViews>
    <sheetView tabSelected="1" view="pageBreakPreview" zoomScaleSheetLayoutView="100" workbookViewId="0">
      <selection activeCell="AN15" sqref="AN15"/>
    </sheetView>
  </sheetViews>
  <sheetFormatPr defaultRowHeight="15" x14ac:dyDescent="0.25"/>
  <cols>
    <col min="1" max="1" width="5" customWidth="1"/>
    <col min="2" max="53" width="2.5703125" customWidth="1"/>
  </cols>
  <sheetData>
    <row r="1" spans="1:53" x14ac:dyDescent="0.25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</row>
    <row r="2" spans="1:53" x14ac:dyDescent="0.25">
      <c r="A2" s="287" t="s">
        <v>175</v>
      </c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W2" s="287"/>
      <c r="X2" s="287"/>
      <c r="Y2" s="287"/>
      <c r="Z2" s="287"/>
      <c r="AA2" s="287"/>
      <c r="AB2" s="287"/>
      <c r="AC2" s="287"/>
      <c r="AD2" s="287"/>
      <c r="AE2" s="287"/>
      <c r="AF2" s="287"/>
      <c r="AG2" s="287"/>
      <c r="AH2" s="287"/>
      <c r="AI2" s="287"/>
      <c r="AJ2" s="287"/>
      <c r="AK2" s="287"/>
      <c r="AL2" s="287"/>
      <c r="AM2" s="287"/>
      <c r="AN2" s="287"/>
      <c r="AO2" s="287"/>
      <c r="AP2" s="287"/>
      <c r="AQ2" s="287"/>
      <c r="AR2" s="287"/>
      <c r="AS2" s="287"/>
      <c r="AT2" s="287"/>
      <c r="AU2" s="287"/>
      <c r="AV2" s="287"/>
      <c r="AW2" s="287"/>
      <c r="AX2" s="287"/>
      <c r="AY2" s="287"/>
      <c r="AZ2" s="287"/>
      <c r="BA2" s="287"/>
    </row>
    <row r="3" spans="1:53" x14ac:dyDescent="0.25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</row>
    <row r="4" spans="1:53" x14ac:dyDescent="0.25">
      <c r="A4" s="287" t="s">
        <v>168</v>
      </c>
      <c r="B4" s="287"/>
      <c r="C4" s="287"/>
      <c r="D4" s="287"/>
      <c r="E4" s="287"/>
      <c r="F4" s="287"/>
      <c r="G4" s="288"/>
      <c r="H4" s="288"/>
      <c r="I4" s="288"/>
      <c r="J4" s="288"/>
      <c r="K4" s="288"/>
      <c r="L4" s="288"/>
      <c r="M4" s="288"/>
      <c r="N4" s="288"/>
      <c r="O4" s="288"/>
      <c r="P4" s="288"/>
      <c r="Q4" s="288"/>
      <c r="R4" s="288"/>
      <c r="S4" s="288"/>
      <c r="T4" s="288"/>
      <c r="U4" s="288"/>
      <c r="V4" s="288"/>
      <c r="W4" s="288"/>
      <c r="X4" s="288"/>
      <c r="Y4" s="288"/>
      <c r="Z4" s="288"/>
      <c r="AA4" s="288"/>
      <c r="AB4" s="288"/>
      <c r="AC4" s="288"/>
      <c r="AD4" s="288"/>
      <c r="AE4" s="288"/>
      <c r="AF4" s="288"/>
      <c r="AG4" s="288"/>
      <c r="AH4" s="288"/>
      <c r="AI4" s="288"/>
      <c r="AJ4" s="288"/>
      <c r="AK4" s="288"/>
      <c r="AL4" s="288"/>
      <c r="AM4" s="288"/>
      <c r="AN4" s="288"/>
      <c r="AO4" s="288"/>
      <c r="AP4" s="288"/>
      <c r="AQ4" s="288"/>
      <c r="AR4" s="288"/>
      <c r="AS4" s="288"/>
      <c r="AT4" s="288"/>
      <c r="AU4" s="288"/>
      <c r="AV4" s="288"/>
      <c r="AW4" s="288"/>
      <c r="AX4" s="288"/>
      <c r="AY4" s="288"/>
      <c r="AZ4" s="288"/>
      <c r="BA4" s="288"/>
    </row>
    <row r="5" spans="1:53" x14ac:dyDescent="0.25">
      <c r="A5" s="76"/>
      <c r="B5" s="76"/>
      <c r="C5" s="76"/>
      <c r="D5" s="76"/>
      <c r="E5" s="76"/>
      <c r="F5" s="76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</row>
    <row r="6" spans="1:53" x14ac:dyDescent="0.25">
      <c r="A6" s="287" t="s">
        <v>177</v>
      </c>
      <c r="B6" s="287"/>
      <c r="C6" s="287"/>
      <c r="D6" s="287"/>
      <c r="E6" s="287"/>
      <c r="F6" s="287"/>
      <c r="G6" s="288"/>
      <c r="H6" s="288"/>
      <c r="I6" s="288"/>
      <c r="J6" s="288"/>
      <c r="K6" s="288"/>
      <c r="L6" s="288"/>
      <c r="M6" s="288"/>
      <c r="N6" s="288"/>
      <c r="O6" s="288"/>
      <c r="P6" s="288"/>
      <c r="Q6" s="288"/>
      <c r="R6" s="288"/>
      <c r="S6" s="288"/>
      <c r="T6" s="288"/>
      <c r="U6" s="288"/>
      <c r="V6" s="288"/>
      <c r="W6" s="288"/>
      <c r="X6" s="288"/>
      <c r="Y6" s="288"/>
      <c r="Z6" s="288"/>
      <c r="AA6" s="288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288"/>
      <c r="AV6" s="288"/>
      <c r="AW6" s="288"/>
      <c r="AX6" s="288"/>
      <c r="AY6" s="288"/>
      <c r="AZ6" s="288"/>
      <c r="BA6" s="288"/>
    </row>
    <row r="7" spans="1:53" x14ac:dyDescent="0.25">
      <c r="A7" s="76"/>
      <c r="B7" s="76"/>
      <c r="C7" s="76"/>
      <c r="D7" s="76"/>
      <c r="E7" s="76"/>
      <c r="F7" s="76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</row>
    <row r="8" spans="1:53" x14ac:dyDescent="0.25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</row>
    <row r="9" spans="1:53" ht="15" customHeight="1" x14ac:dyDescent="0.25">
      <c r="A9" s="289" t="s">
        <v>102</v>
      </c>
      <c r="B9" s="290" t="s">
        <v>103</v>
      </c>
      <c r="C9" s="290"/>
      <c r="D9" s="290"/>
      <c r="E9" s="290"/>
      <c r="F9" s="291" t="s">
        <v>104</v>
      </c>
      <c r="G9" s="290" t="s">
        <v>105</v>
      </c>
      <c r="H9" s="290"/>
      <c r="I9" s="290"/>
      <c r="J9" s="291" t="s">
        <v>106</v>
      </c>
      <c r="K9" s="290" t="s">
        <v>107</v>
      </c>
      <c r="L9" s="290"/>
      <c r="M9" s="290"/>
      <c r="N9" s="290"/>
      <c r="O9" s="296" t="s">
        <v>199</v>
      </c>
      <c r="P9" s="292" t="s">
        <v>108</v>
      </c>
      <c r="Q9" s="293"/>
      <c r="R9" s="294"/>
      <c r="S9" s="291" t="s">
        <v>109</v>
      </c>
      <c r="T9" s="290" t="s">
        <v>110</v>
      </c>
      <c r="U9" s="290"/>
      <c r="V9" s="290"/>
      <c r="W9" s="291" t="s">
        <v>111</v>
      </c>
      <c r="X9" s="290" t="s">
        <v>112</v>
      </c>
      <c r="Y9" s="290"/>
      <c r="Z9" s="290"/>
      <c r="AA9" s="291" t="s">
        <v>186</v>
      </c>
      <c r="AB9" s="292" t="s">
        <v>113</v>
      </c>
      <c r="AC9" s="293"/>
      <c r="AD9" s="293"/>
      <c r="AE9" s="294"/>
      <c r="AF9" s="296" t="s">
        <v>187</v>
      </c>
      <c r="AG9" s="292" t="s">
        <v>114</v>
      </c>
      <c r="AH9" s="293"/>
      <c r="AI9" s="294"/>
      <c r="AJ9" s="296" t="s">
        <v>188</v>
      </c>
      <c r="AK9" s="298" t="s">
        <v>115</v>
      </c>
      <c r="AL9" s="299"/>
      <c r="AM9" s="299"/>
      <c r="AN9" s="300"/>
      <c r="AO9" s="291" t="s">
        <v>189</v>
      </c>
      <c r="AP9" s="293" t="s">
        <v>116</v>
      </c>
      <c r="AQ9" s="293"/>
      <c r="AR9" s="294"/>
      <c r="AS9" s="296" t="s">
        <v>190</v>
      </c>
      <c r="AT9" s="292" t="s">
        <v>117</v>
      </c>
      <c r="AU9" s="293"/>
      <c r="AV9" s="294"/>
      <c r="AW9" s="296" t="s">
        <v>191</v>
      </c>
      <c r="AX9" s="290" t="s">
        <v>118</v>
      </c>
      <c r="AY9" s="290"/>
      <c r="AZ9" s="290"/>
      <c r="BA9" s="290"/>
    </row>
    <row r="10" spans="1:53" ht="59.25" customHeight="1" x14ac:dyDescent="0.25">
      <c r="A10" s="289"/>
      <c r="B10" s="78" t="s">
        <v>119</v>
      </c>
      <c r="C10" s="78" t="s">
        <v>120</v>
      </c>
      <c r="D10" s="78" t="s">
        <v>121</v>
      </c>
      <c r="E10" s="78" t="s">
        <v>122</v>
      </c>
      <c r="F10" s="291"/>
      <c r="G10" s="78" t="s">
        <v>123</v>
      </c>
      <c r="H10" s="78" t="s">
        <v>124</v>
      </c>
      <c r="I10" s="78" t="s">
        <v>125</v>
      </c>
      <c r="J10" s="291"/>
      <c r="K10" s="78" t="s">
        <v>126</v>
      </c>
      <c r="L10" s="78" t="s">
        <v>127</v>
      </c>
      <c r="M10" s="78" t="s">
        <v>128</v>
      </c>
      <c r="N10" s="78" t="s">
        <v>129</v>
      </c>
      <c r="O10" s="297"/>
      <c r="P10" s="78" t="s">
        <v>120</v>
      </c>
      <c r="Q10" s="78" t="s">
        <v>121</v>
      </c>
      <c r="R10" s="78" t="s">
        <v>130</v>
      </c>
      <c r="S10" s="291"/>
      <c r="T10" s="78" t="s">
        <v>131</v>
      </c>
      <c r="U10" s="78" t="s">
        <v>132</v>
      </c>
      <c r="V10" s="78" t="s">
        <v>133</v>
      </c>
      <c r="W10" s="291"/>
      <c r="X10" s="78" t="s">
        <v>134</v>
      </c>
      <c r="Y10" s="78" t="s">
        <v>135</v>
      </c>
      <c r="Z10" s="78" t="s">
        <v>136</v>
      </c>
      <c r="AA10" s="291"/>
      <c r="AB10" s="78" t="s">
        <v>192</v>
      </c>
      <c r="AC10" s="78" t="s">
        <v>135</v>
      </c>
      <c r="AD10" s="78" t="s">
        <v>137</v>
      </c>
      <c r="AE10" s="79" t="s">
        <v>193</v>
      </c>
      <c r="AF10" s="297"/>
      <c r="AG10" s="80" t="s">
        <v>123</v>
      </c>
      <c r="AH10" s="78" t="s">
        <v>124</v>
      </c>
      <c r="AI10" s="240" t="s">
        <v>125</v>
      </c>
      <c r="AJ10" s="297"/>
      <c r="AK10" s="78" t="s">
        <v>194</v>
      </c>
      <c r="AL10" s="78" t="s">
        <v>195</v>
      </c>
      <c r="AM10" s="78" t="s">
        <v>196</v>
      </c>
      <c r="AN10" s="78" t="s">
        <v>197</v>
      </c>
      <c r="AO10" s="291"/>
      <c r="AP10" s="241" t="s">
        <v>120</v>
      </c>
      <c r="AQ10" s="81" t="s">
        <v>121</v>
      </c>
      <c r="AR10" s="82" t="s">
        <v>122</v>
      </c>
      <c r="AS10" s="297"/>
      <c r="AT10" s="80" t="s">
        <v>123</v>
      </c>
      <c r="AU10" s="78" t="s">
        <v>124</v>
      </c>
      <c r="AV10" s="240" t="s">
        <v>125</v>
      </c>
      <c r="AW10" s="297"/>
      <c r="AX10" s="78" t="s">
        <v>126</v>
      </c>
      <c r="AY10" s="78" t="s">
        <v>127</v>
      </c>
      <c r="AZ10" s="78" t="s">
        <v>128</v>
      </c>
      <c r="BA10" s="78" t="s">
        <v>198</v>
      </c>
    </row>
    <row r="11" spans="1:53" x14ac:dyDescent="0.25">
      <c r="A11" s="83"/>
      <c r="B11" s="84">
        <v>1</v>
      </c>
      <c r="C11" s="84">
        <v>2</v>
      </c>
      <c r="D11" s="84">
        <v>3</v>
      </c>
      <c r="E11" s="84">
        <v>4</v>
      </c>
      <c r="F11" s="84">
        <v>5</v>
      </c>
      <c r="G11" s="84">
        <v>6</v>
      </c>
      <c r="H11" s="84">
        <v>7</v>
      </c>
      <c r="I11" s="84">
        <v>8</v>
      </c>
      <c r="J11" s="84">
        <v>9</v>
      </c>
      <c r="K11" s="84">
        <v>10</v>
      </c>
      <c r="L11" s="84">
        <v>11</v>
      </c>
      <c r="M11" s="84">
        <v>12</v>
      </c>
      <c r="N11" s="84">
        <v>13</v>
      </c>
      <c r="O11" s="84">
        <v>14</v>
      </c>
      <c r="P11" s="84">
        <v>15</v>
      </c>
      <c r="Q11" s="84">
        <v>16</v>
      </c>
      <c r="R11" s="84">
        <v>17</v>
      </c>
      <c r="S11" s="84">
        <v>18</v>
      </c>
      <c r="T11" s="84">
        <v>19</v>
      </c>
      <c r="U11" s="84">
        <v>20</v>
      </c>
      <c r="V11" s="84">
        <v>21</v>
      </c>
      <c r="W11" s="84">
        <v>22</v>
      </c>
      <c r="X11" s="84">
        <v>23</v>
      </c>
      <c r="Y11" s="84">
        <v>24</v>
      </c>
      <c r="Z11" s="84">
        <v>25</v>
      </c>
      <c r="AA11" s="84">
        <v>26</v>
      </c>
      <c r="AB11" s="84">
        <v>27</v>
      </c>
      <c r="AC11" s="84">
        <v>28</v>
      </c>
      <c r="AD11" s="84">
        <v>29</v>
      </c>
      <c r="AE11" s="84">
        <v>30</v>
      </c>
      <c r="AF11" s="84">
        <v>31</v>
      </c>
      <c r="AG11" s="84">
        <v>32</v>
      </c>
      <c r="AH11" s="84">
        <v>33</v>
      </c>
      <c r="AI11" s="84">
        <v>34</v>
      </c>
      <c r="AJ11" s="84">
        <v>35</v>
      </c>
      <c r="AK11" s="84">
        <v>36</v>
      </c>
      <c r="AL11" s="84">
        <v>37</v>
      </c>
      <c r="AM11" s="84">
        <v>38</v>
      </c>
      <c r="AN11" s="84">
        <v>39</v>
      </c>
      <c r="AO11" s="84">
        <v>40</v>
      </c>
      <c r="AP11" s="84">
        <v>41</v>
      </c>
      <c r="AQ11" s="84">
        <v>42</v>
      </c>
      <c r="AR11" s="84">
        <v>43</v>
      </c>
      <c r="AS11" s="84">
        <v>44</v>
      </c>
      <c r="AT11" s="84">
        <v>45</v>
      </c>
      <c r="AU11" s="84">
        <v>46</v>
      </c>
      <c r="AV11" s="84">
        <v>47</v>
      </c>
      <c r="AW11" s="84">
        <v>48</v>
      </c>
      <c r="AX11" s="84">
        <v>49</v>
      </c>
      <c r="AY11" s="84">
        <v>50</v>
      </c>
      <c r="AZ11" s="84">
        <v>51</v>
      </c>
      <c r="BA11" s="84">
        <v>52</v>
      </c>
    </row>
    <row r="12" spans="1:53" s="130" customFormat="1" ht="18.95" customHeight="1" x14ac:dyDescent="0.25">
      <c r="A12" s="85">
        <v>1</v>
      </c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 t="str">
        <f>$M$20</f>
        <v>::</v>
      </c>
      <c r="S12" s="87" t="str">
        <f>$M$22</f>
        <v xml:space="preserve"> =</v>
      </c>
      <c r="T12" s="86" t="s">
        <v>138</v>
      </c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 t="str">
        <f>$M$20</f>
        <v>::</v>
      </c>
      <c r="AQ12" s="86" t="str">
        <f>$M$20</f>
        <v>::</v>
      </c>
      <c r="AR12" s="86" t="str">
        <f>$M$20</f>
        <v>::</v>
      </c>
      <c r="AS12" s="87" t="str">
        <f t="shared" ref="AS12:BA12" si="0">$M$22</f>
        <v xml:space="preserve"> =</v>
      </c>
      <c r="AT12" s="87" t="str">
        <f t="shared" si="0"/>
        <v xml:space="preserve"> =</v>
      </c>
      <c r="AU12" s="87" t="str">
        <f t="shared" si="0"/>
        <v xml:space="preserve"> =</v>
      </c>
      <c r="AV12" s="87" t="str">
        <f t="shared" si="0"/>
        <v xml:space="preserve"> =</v>
      </c>
      <c r="AW12" s="87" t="str">
        <f t="shared" si="0"/>
        <v xml:space="preserve"> =</v>
      </c>
      <c r="AX12" s="87" t="str">
        <f t="shared" si="0"/>
        <v xml:space="preserve"> =</v>
      </c>
      <c r="AY12" s="87" t="str">
        <f t="shared" si="0"/>
        <v xml:space="preserve"> =</v>
      </c>
      <c r="AZ12" s="87" t="str">
        <f t="shared" si="0"/>
        <v xml:space="preserve"> =</v>
      </c>
      <c r="BA12" s="87" t="str">
        <f t="shared" si="0"/>
        <v xml:space="preserve"> =</v>
      </c>
    </row>
    <row r="13" spans="1:53" s="130" customFormat="1" ht="18.95" customHeight="1" x14ac:dyDescent="0.25">
      <c r="A13" s="85">
        <v>2</v>
      </c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 t="str">
        <f>$M$20</f>
        <v>::</v>
      </c>
      <c r="S13" s="87" t="str">
        <f>$M$22</f>
        <v xml:space="preserve"> =</v>
      </c>
      <c r="T13" s="87" t="s">
        <v>138</v>
      </c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 t="str">
        <f t="shared" ref="AQ13:AS14" si="1">$M$20</f>
        <v>::</v>
      </c>
      <c r="AR13" s="86" t="str">
        <f t="shared" si="1"/>
        <v>::</v>
      </c>
      <c r="AS13" s="86" t="str">
        <f t="shared" si="1"/>
        <v>::</v>
      </c>
      <c r="AT13" s="87" t="str">
        <f t="shared" ref="AT13:BA14" si="2">$M$22</f>
        <v xml:space="preserve"> =</v>
      </c>
      <c r="AU13" s="87" t="str">
        <f t="shared" si="2"/>
        <v xml:space="preserve"> =</v>
      </c>
      <c r="AV13" s="87" t="str">
        <f t="shared" si="2"/>
        <v xml:space="preserve"> =</v>
      </c>
      <c r="AW13" s="87" t="str">
        <f t="shared" si="2"/>
        <v xml:space="preserve"> =</v>
      </c>
      <c r="AX13" s="87" t="str">
        <f t="shared" si="2"/>
        <v xml:space="preserve"> =</v>
      </c>
      <c r="AY13" s="87" t="str">
        <f t="shared" si="2"/>
        <v xml:space="preserve"> =</v>
      </c>
      <c r="AZ13" s="87" t="str">
        <f t="shared" si="2"/>
        <v xml:space="preserve"> =</v>
      </c>
      <c r="BA13" s="87" t="str">
        <f t="shared" si="2"/>
        <v xml:space="preserve"> =</v>
      </c>
    </row>
    <row r="14" spans="1:53" s="130" customFormat="1" ht="18.95" customHeight="1" x14ac:dyDescent="0.25">
      <c r="A14" s="85">
        <v>3</v>
      </c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 t="str">
        <f>$M$20</f>
        <v>::</v>
      </c>
      <c r="S14" s="87" t="str">
        <f>$M$22</f>
        <v xml:space="preserve"> =</v>
      </c>
      <c r="T14" s="87" t="s">
        <v>138</v>
      </c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 t="str">
        <f t="shared" si="1"/>
        <v>::</v>
      </c>
      <c r="AR14" s="86" t="str">
        <f t="shared" si="1"/>
        <v>::</v>
      </c>
      <c r="AS14" s="86" t="str">
        <f t="shared" si="1"/>
        <v>::</v>
      </c>
      <c r="AT14" s="87" t="str">
        <f t="shared" si="2"/>
        <v xml:space="preserve"> =</v>
      </c>
      <c r="AU14" s="87" t="str">
        <f t="shared" si="2"/>
        <v xml:space="preserve"> =</v>
      </c>
      <c r="AV14" s="87" t="str">
        <f t="shared" si="2"/>
        <v xml:space="preserve"> =</v>
      </c>
      <c r="AW14" s="87" t="str">
        <f t="shared" si="2"/>
        <v xml:space="preserve"> =</v>
      </c>
      <c r="AX14" s="87" t="str">
        <f t="shared" si="2"/>
        <v xml:space="preserve"> =</v>
      </c>
      <c r="AY14" s="87" t="str">
        <f t="shared" si="2"/>
        <v xml:space="preserve"> =</v>
      </c>
      <c r="AZ14" s="87" t="str">
        <f t="shared" si="2"/>
        <v xml:space="preserve"> =</v>
      </c>
      <c r="BA14" s="87" t="str">
        <f t="shared" si="2"/>
        <v xml:space="preserve"> =</v>
      </c>
    </row>
    <row r="15" spans="1:53" s="130" customFormat="1" ht="18.95" customHeight="1" x14ac:dyDescent="0.25">
      <c r="A15" s="85">
        <v>4</v>
      </c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 t="str">
        <f>$M$20</f>
        <v>::</v>
      </c>
      <c r="S15" s="87" t="str">
        <f>$M$22</f>
        <v xml:space="preserve"> =</v>
      </c>
      <c r="T15" s="87" t="s">
        <v>138</v>
      </c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 t="s">
        <v>139</v>
      </c>
      <c r="AO15" s="86" t="str">
        <f>$M$21</f>
        <v>Ш</v>
      </c>
      <c r="AP15" s="86" t="str">
        <f>$M$21</f>
        <v>Ш</v>
      </c>
      <c r="AQ15" s="86" t="str">
        <f>$M$21</f>
        <v>Ш</v>
      </c>
      <c r="AR15" s="88" t="str">
        <f>M21</f>
        <v>Ш</v>
      </c>
      <c r="AS15" s="88" t="s">
        <v>140</v>
      </c>
      <c r="AT15" s="88" t="s">
        <v>140</v>
      </c>
      <c r="AU15" s="88" t="s">
        <v>140</v>
      </c>
      <c r="AV15" s="88" t="s">
        <v>140</v>
      </c>
      <c r="AW15" s="88" t="s">
        <v>140</v>
      </c>
      <c r="AX15" s="88" t="s">
        <v>140</v>
      </c>
      <c r="AY15" s="88" t="s">
        <v>140</v>
      </c>
      <c r="AZ15" s="88" t="s">
        <v>140</v>
      </c>
      <c r="BA15" s="88" t="s">
        <v>140</v>
      </c>
    </row>
    <row r="16" spans="1:53" s="131" customFormat="1" ht="18.95" customHeight="1" x14ac:dyDescent="0.25">
      <c r="A16" s="89"/>
      <c r="B16" s="90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1"/>
      <c r="T16" s="91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  <c r="AQ16" s="90"/>
      <c r="AR16" s="92"/>
      <c r="AS16" s="92"/>
      <c r="AT16" s="92"/>
      <c r="AU16" s="92"/>
      <c r="AV16" s="92"/>
      <c r="AW16" s="92"/>
      <c r="AX16" s="92"/>
      <c r="AY16" s="92"/>
      <c r="AZ16" s="92"/>
      <c r="BA16" s="92"/>
    </row>
    <row r="17" spans="1:53" s="5" customFormat="1" x14ac:dyDescent="0.25">
      <c r="A17" s="75"/>
      <c r="B17" s="75"/>
      <c r="C17" s="75"/>
      <c r="D17" s="75"/>
      <c r="E17" s="75"/>
      <c r="F17" s="75"/>
      <c r="G17" s="75" t="s">
        <v>141</v>
      </c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</row>
    <row r="18" spans="1:53" s="5" customFormat="1" ht="31.5" customHeight="1" x14ac:dyDescent="0.25">
      <c r="A18" s="75"/>
      <c r="B18" s="75"/>
      <c r="C18" s="75"/>
      <c r="D18" s="75"/>
      <c r="E18" s="75"/>
      <c r="F18" s="93"/>
      <c r="G18" s="75"/>
      <c r="H18" s="75"/>
      <c r="I18" s="75"/>
      <c r="J18" s="75"/>
      <c r="K18" s="75"/>
      <c r="L18" s="75"/>
      <c r="M18" s="94"/>
      <c r="N18" s="75"/>
      <c r="O18" s="295" t="s">
        <v>165</v>
      </c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132"/>
      <c r="AV18" s="75"/>
      <c r="AW18" s="75"/>
      <c r="AX18" s="75"/>
      <c r="AY18" s="75"/>
      <c r="AZ18" s="75"/>
      <c r="BA18" s="75"/>
    </row>
    <row r="19" spans="1:53" s="5" customFormat="1" x14ac:dyDescent="0.25">
      <c r="A19" s="75"/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94" t="s">
        <v>139</v>
      </c>
      <c r="N19" s="75"/>
      <c r="O19" s="75" t="s">
        <v>93</v>
      </c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</row>
    <row r="20" spans="1:53" s="5" customFormat="1" x14ac:dyDescent="0.25">
      <c r="A20" s="75"/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94" t="s">
        <v>142</v>
      </c>
      <c r="N20" s="75"/>
      <c r="O20" s="75" t="s">
        <v>79</v>
      </c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</row>
    <row r="21" spans="1:53" s="5" customFormat="1" x14ac:dyDescent="0.25">
      <c r="A21" s="75"/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94" t="s">
        <v>143</v>
      </c>
      <c r="N21" s="75"/>
      <c r="O21" s="75" t="s">
        <v>97</v>
      </c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  <c r="AZ21" s="75"/>
      <c r="BA21" s="75"/>
    </row>
    <row r="22" spans="1:53" s="5" customFormat="1" x14ac:dyDescent="0.25">
      <c r="A22" s="75"/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95" t="s">
        <v>138</v>
      </c>
      <c r="N22" s="75"/>
      <c r="O22" s="75" t="s">
        <v>98</v>
      </c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</row>
    <row r="23" spans="1:53" s="5" customFormat="1" x14ac:dyDescent="0.25">
      <c r="A23" s="75"/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88" t="s">
        <v>140</v>
      </c>
      <c r="N23" s="75"/>
      <c r="O23" s="75" t="s">
        <v>144</v>
      </c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5"/>
      <c r="AV23" s="75"/>
      <c r="AW23" s="75"/>
      <c r="AX23" s="75"/>
      <c r="AY23" s="75"/>
      <c r="AZ23" s="75"/>
      <c r="BA23" s="75"/>
    </row>
  </sheetData>
  <mergeCells count="28">
    <mergeCell ref="O18:AT18"/>
    <mergeCell ref="AT9:AV9"/>
    <mergeCell ref="AW9:AW10"/>
    <mergeCell ref="AX9:BA9"/>
    <mergeCell ref="AF9:AF10"/>
    <mergeCell ref="AG9:AI9"/>
    <mergeCell ref="AJ9:AJ10"/>
    <mergeCell ref="AK9:AN9"/>
    <mergeCell ref="AS9:AS10"/>
    <mergeCell ref="AB9:AE9"/>
    <mergeCell ref="AO9:AO10"/>
    <mergeCell ref="AP9:AR9"/>
    <mergeCell ref="O9:O10"/>
    <mergeCell ref="A2:BA2"/>
    <mergeCell ref="A4:BA4"/>
    <mergeCell ref="A6:BA6"/>
    <mergeCell ref="A9:A10"/>
    <mergeCell ref="B9:E9"/>
    <mergeCell ref="F9:F10"/>
    <mergeCell ref="G9:I9"/>
    <mergeCell ref="J9:J10"/>
    <mergeCell ref="K9:N9"/>
    <mergeCell ref="S9:S10"/>
    <mergeCell ref="T9:V9"/>
    <mergeCell ref="W9:W10"/>
    <mergeCell ref="X9:Z9"/>
    <mergeCell ref="AA9:AA10"/>
    <mergeCell ref="P9:R9"/>
  </mergeCells>
  <pageMargins left="0.25" right="0.25" top="0.75" bottom="0.75" header="0.3" footer="0.3"/>
  <pageSetup paperSize="9" orientation="landscape" horizont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K17"/>
  <sheetViews>
    <sheetView view="pageBreakPreview" zoomScaleSheetLayoutView="100" workbookViewId="0">
      <selection activeCell="D13" sqref="D13"/>
    </sheetView>
  </sheetViews>
  <sheetFormatPr defaultRowHeight="15" x14ac:dyDescent="0.25"/>
  <cols>
    <col min="1" max="11" width="12.7109375" customWidth="1"/>
  </cols>
  <sheetData>
    <row r="1" spans="1:11" x14ac:dyDescent="0.25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</row>
    <row r="2" spans="1:11" x14ac:dyDescent="0.25">
      <c r="A2" s="287" t="s">
        <v>176</v>
      </c>
      <c r="B2" s="287"/>
      <c r="C2" s="287"/>
      <c r="D2" s="287"/>
      <c r="E2" s="287"/>
      <c r="F2" s="287"/>
      <c r="G2" s="287"/>
      <c r="H2" s="287"/>
      <c r="I2" s="287"/>
      <c r="J2" s="287"/>
      <c r="K2" s="287"/>
    </row>
    <row r="3" spans="1:11" x14ac:dyDescent="0.25">
      <c r="A3" s="282"/>
      <c r="B3" s="282"/>
      <c r="C3" s="282"/>
      <c r="D3" s="282"/>
      <c r="E3" s="282"/>
      <c r="F3" s="282"/>
      <c r="G3" s="282"/>
      <c r="H3" s="282"/>
      <c r="I3" s="282"/>
      <c r="J3" s="282"/>
      <c r="K3" s="282"/>
    </row>
    <row r="4" spans="1:11" x14ac:dyDescent="0.25">
      <c r="A4" s="287" t="s">
        <v>168</v>
      </c>
      <c r="B4" s="287"/>
      <c r="C4" s="287"/>
      <c r="D4" s="287"/>
      <c r="E4" s="287"/>
      <c r="F4" s="287"/>
      <c r="G4" s="287"/>
      <c r="H4" s="287"/>
      <c r="I4" s="287"/>
      <c r="J4" s="287"/>
      <c r="K4" s="287"/>
    </row>
    <row r="5" spans="1:11" x14ac:dyDescent="0.25">
      <c r="A5" s="282"/>
      <c r="B5" s="282"/>
      <c r="C5" s="282"/>
      <c r="D5" s="93"/>
      <c r="E5" s="93"/>
      <c r="F5" s="93"/>
      <c r="G5" s="93"/>
      <c r="H5" s="93"/>
      <c r="I5" s="93"/>
      <c r="J5" s="93"/>
      <c r="K5" s="93"/>
    </row>
    <row r="6" spans="1:11" x14ac:dyDescent="0.25">
      <c r="A6" s="287" t="s">
        <v>247</v>
      </c>
      <c r="B6" s="287"/>
      <c r="C6" s="287"/>
      <c r="D6" s="287"/>
      <c r="E6" s="287"/>
      <c r="F6" s="287"/>
      <c r="G6" s="287"/>
      <c r="H6" s="287"/>
      <c r="I6" s="287"/>
      <c r="J6" s="287"/>
      <c r="K6" s="287"/>
    </row>
    <row r="7" spans="1:11" x14ac:dyDescent="0.25">
      <c r="A7" s="282"/>
      <c r="B7" s="282"/>
      <c r="C7" s="282"/>
      <c r="D7" s="93"/>
      <c r="E7" s="93"/>
      <c r="F7" s="93"/>
      <c r="G7" s="93"/>
      <c r="H7" s="93"/>
      <c r="I7" s="93"/>
      <c r="J7" s="93"/>
      <c r="K7" s="93"/>
    </row>
    <row r="8" spans="1:11" x14ac:dyDescent="0.25">
      <c r="A8" s="282"/>
      <c r="B8" s="282"/>
      <c r="C8" s="282"/>
      <c r="D8" s="93"/>
      <c r="E8" s="93"/>
      <c r="F8" s="93"/>
      <c r="G8" s="93"/>
      <c r="H8" s="93"/>
      <c r="I8" s="93"/>
      <c r="J8" s="93"/>
      <c r="K8" s="93"/>
    </row>
    <row r="9" spans="1:11" x14ac:dyDescent="0.25">
      <c r="A9" s="282"/>
      <c r="B9" s="282"/>
      <c r="C9" s="282"/>
      <c r="D9" s="93"/>
      <c r="E9" s="93"/>
      <c r="F9" s="93"/>
      <c r="G9" s="93"/>
      <c r="H9" s="93"/>
      <c r="I9" s="93"/>
      <c r="J9" s="93"/>
      <c r="K9" s="93"/>
    </row>
    <row r="10" spans="1:11" ht="15" customHeight="1" x14ac:dyDescent="0.25">
      <c r="A10" s="301" t="s">
        <v>145</v>
      </c>
      <c r="B10" s="304" t="s">
        <v>171</v>
      </c>
      <c r="C10" s="305"/>
      <c r="D10" s="308" t="s">
        <v>79</v>
      </c>
      <c r="E10" s="312" t="s">
        <v>92</v>
      </c>
      <c r="F10" s="313"/>
      <c r="G10" s="312" t="s">
        <v>146</v>
      </c>
      <c r="H10" s="313"/>
      <c r="I10" s="308" t="s">
        <v>98</v>
      </c>
      <c r="J10" s="310" t="s">
        <v>147</v>
      </c>
      <c r="K10" s="5"/>
    </row>
    <row r="11" spans="1:11" ht="22.5" x14ac:dyDescent="0.25">
      <c r="A11" s="302"/>
      <c r="B11" s="306"/>
      <c r="C11" s="307"/>
      <c r="D11" s="309"/>
      <c r="E11" s="140" t="s">
        <v>148</v>
      </c>
      <c r="F11" s="139" t="s">
        <v>149</v>
      </c>
      <c r="G11" s="138" t="s">
        <v>150</v>
      </c>
      <c r="H11" s="138" t="s">
        <v>151</v>
      </c>
      <c r="I11" s="314"/>
      <c r="J11" s="311"/>
      <c r="K11" s="5"/>
    </row>
    <row r="12" spans="1:11" x14ac:dyDescent="0.25">
      <c r="A12" s="303"/>
      <c r="B12" s="96" t="s">
        <v>152</v>
      </c>
      <c r="C12" s="96" t="s">
        <v>153</v>
      </c>
      <c r="D12" s="96" t="s">
        <v>152</v>
      </c>
      <c r="E12" s="96" t="s">
        <v>152</v>
      </c>
      <c r="F12" s="96" t="s">
        <v>152</v>
      </c>
      <c r="G12" s="96" t="s">
        <v>152</v>
      </c>
      <c r="H12" s="96" t="s">
        <v>152</v>
      </c>
      <c r="I12" s="96" t="s">
        <v>152</v>
      </c>
      <c r="J12" s="96" t="s">
        <v>152</v>
      </c>
      <c r="K12" s="5"/>
    </row>
    <row r="13" spans="1:11" ht="20.100000000000001" customHeight="1" x14ac:dyDescent="0.25">
      <c r="A13" s="85">
        <v>1</v>
      </c>
      <c r="B13" s="283">
        <v>36</v>
      </c>
      <c r="C13" s="86">
        <v>1296</v>
      </c>
      <c r="D13" s="86">
        <v>3</v>
      </c>
      <c r="E13" s="86">
        <v>1</v>
      </c>
      <c r="F13" s="86"/>
      <c r="G13" s="86"/>
      <c r="H13" s="86"/>
      <c r="I13" s="86">
        <v>11</v>
      </c>
      <c r="J13" s="86">
        <v>51</v>
      </c>
      <c r="K13" s="5"/>
    </row>
    <row r="14" spans="1:11" ht="20.100000000000001" customHeight="1" x14ac:dyDescent="0.25">
      <c r="A14" s="85">
        <v>2</v>
      </c>
      <c r="B14" s="283">
        <v>36</v>
      </c>
      <c r="C14" s="86">
        <v>1296</v>
      </c>
      <c r="D14" s="86">
        <v>4</v>
      </c>
      <c r="E14" s="86">
        <v>2</v>
      </c>
      <c r="F14" s="86"/>
      <c r="G14" s="86"/>
      <c r="H14" s="86"/>
      <c r="I14" s="86">
        <v>10</v>
      </c>
      <c r="J14" s="86">
        <v>52</v>
      </c>
      <c r="K14" s="5"/>
    </row>
    <row r="15" spans="1:11" ht="20.100000000000001" customHeight="1" x14ac:dyDescent="0.25">
      <c r="A15" s="85">
        <v>3</v>
      </c>
      <c r="B15" s="283">
        <v>36</v>
      </c>
      <c r="C15" s="86">
        <v>1296</v>
      </c>
      <c r="D15" s="86">
        <v>4</v>
      </c>
      <c r="E15" s="86">
        <v>1</v>
      </c>
      <c r="F15" s="86"/>
      <c r="G15" s="86"/>
      <c r="H15" s="86"/>
      <c r="I15" s="86">
        <v>10</v>
      </c>
      <c r="J15" s="86">
        <v>51</v>
      </c>
      <c r="K15" s="5"/>
    </row>
    <row r="16" spans="1:11" ht="20.100000000000001" customHeight="1" x14ac:dyDescent="0.25">
      <c r="A16" s="85">
        <v>4</v>
      </c>
      <c r="B16" s="283">
        <v>35</v>
      </c>
      <c r="C16" s="86">
        <v>1260</v>
      </c>
      <c r="D16" s="86">
        <v>2</v>
      </c>
      <c r="E16" s="86">
        <v>1</v>
      </c>
      <c r="F16" s="86">
        <v>1</v>
      </c>
      <c r="G16" s="86">
        <v>1</v>
      </c>
      <c r="H16" s="86">
        <v>3</v>
      </c>
      <c r="I16" s="86">
        <v>2</v>
      </c>
      <c r="J16" s="86">
        <v>45</v>
      </c>
      <c r="K16" s="5"/>
    </row>
    <row r="17" spans="1:11" ht="20.100000000000001" customHeight="1" x14ac:dyDescent="0.25">
      <c r="A17" s="85"/>
      <c r="B17" s="284">
        <f>SUM(B13:B16)</f>
        <v>143</v>
      </c>
      <c r="C17" s="85">
        <v>5148</v>
      </c>
      <c r="D17" s="85">
        <v>13</v>
      </c>
      <c r="E17" s="85">
        <v>5</v>
      </c>
      <c r="F17" s="85">
        <v>1</v>
      </c>
      <c r="G17" s="85">
        <v>1</v>
      </c>
      <c r="H17" s="85">
        <v>3</v>
      </c>
      <c r="I17" s="85">
        <v>33</v>
      </c>
      <c r="J17" s="85">
        <f>SUM(J13:J16)</f>
        <v>199</v>
      </c>
      <c r="K17" s="5"/>
    </row>
  </sheetData>
  <mergeCells count="10">
    <mergeCell ref="A2:K2"/>
    <mergeCell ref="A4:K4"/>
    <mergeCell ref="A6:K6"/>
    <mergeCell ref="A10:A12"/>
    <mergeCell ref="B10:C11"/>
    <mergeCell ref="D10:D11"/>
    <mergeCell ref="J10:J11"/>
    <mergeCell ref="E10:F10"/>
    <mergeCell ref="G10:H10"/>
    <mergeCell ref="I10:I1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E686"/>
  <sheetViews>
    <sheetView view="pageBreakPreview" zoomScaleSheetLayoutView="100" workbookViewId="0">
      <pane ySplit="8" topLeftCell="A93" activePane="bottomLeft" state="frozen"/>
      <selection pane="bottomLeft" activeCell="AN102" sqref="AN102"/>
    </sheetView>
  </sheetViews>
  <sheetFormatPr defaultRowHeight="12.75" x14ac:dyDescent="0.2"/>
  <cols>
    <col min="1" max="1" width="9.7109375" style="129" customWidth="1"/>
    <col min="2" max="2" width="25.5703125" style="136" customWidth="1"/>
    <col min="3" max="26" width="1.140625" style="1" customWidth="1"/>
    <col min="27" max="27" width="2" style="1" customWidth="1"/>
    <col min="28" max="28" width="6" style="1" customWidth="1"/>
    <col min="29" max="29" width="4.85546875" style="1" customWidth="1"/>
    <col min="30" max="30" width="4.7109375" style="1" customWidth="1"/>
    <col min="31" max="31" width="4.28515625" style="6" customWidth="1"/>
    <col min="32" max="32" width="4.28515625" style="234" customWidth="1"/>
    <col min="33" max="33" width="3.28515625" style="6" customWidth="1"/>
    <col min="34" max="34" width="3.85546875" style="1" customWidth="1"/>
    <col min="35" max="35" width="4.28515625" style="1" customWidth="1"/>
    <col min="36" max="36" width="3.85546875" style="1" customWidth="1"/>
    <col min="37" max="44" width="5.28515625" style="1" customWidth="1"/>
    <col min="45" max="46" width="4.85546875" style="1" customWidth="1"/>
    <col min="47" max="16384" width="9.140625" style="1"/>
  </cols>
  <sheetData>
    <row r="1" spans="1:57" ht="38.25" customHeight="1" x14ac:dyDescent="0.2">
      <c r="A1" s="315" t="s">
        <v>225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  <c r="Y1" s="315"/>
      <c r="Z1" s="315"/>
      <c r="AA1" s="315"/>
      <c r="AB1" s="315"/>
      <c r="AC1" s="315"/>
      <c r="AD1" s="315"/>
      <c r="AE1" s="315"/>
      <c r="AF1" s="315"/>
      <c r="AG1" s="315"/>
      <c r="AH1" s="315"/>
      <c r="AI1" s="315"/>
      <c r="AJ1" s="315"/>
      <c r="AK1" s="315"/>
      <c r="AL1" s="315"/>
      <c r="AM1" s="315"/>
      <c r="AN1" s="315"/>
      <c r="AO1" s="315"/>
      <c r="AP1" s="315"/>
      <c r="AQ1" s="315"/>
      <c r="AR1" s="315"/>
    </row>
    <row r="2" spans="1:57" ht="24" customHeight="1" x14ac:dyDescent="0.2">
      <c r="A2" s="328" t="s">
        <v>0</v>
      </c>
      <c r="B2" s="351" t="s">
        <v>173</v>
      </c>
      <c r="C2" s="336" t="s">
        <v>3</v>
      </c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  <c r="V2" s="335"/>
      <c r="W2" s="335"/>
      <c r="X2" s="335"/>
      <c r="Y2" s="335"/>
      <c r="Z2" s="335"/>
      <c r="AA2" s="331" t="s">
        <v>4</v>
      </c>
      <c r="AB2" s="332" t="s">
        <v>174</v>
      </c>
      <c r="AC2" s="347" t="s">
        <v>5</v>
      </c>
      <c r="AD2" s="333" t="s">
        <v>10</v>
      </c>
      <c r="AE2" s="334"/>
      <c r="AF2" s="334"/>
      <c r="AG2" s="334"/>
      <c r="AH2" s="334"/>
      <c r="AI2" s="334"/>
      <c r="AJ2" s="319"/>
      <c r="AK2" s="329" t="s">
        <v>11</v>
      </c>
      <c r="AL2" s="329"/>
      <c r="AM2" s="329"/>
      <c r="AN2" s="329"/>
      <c r="AO2" s="329"/>
      <c r="AP2" s="329"/>
      <c r="AQ2" s="329"/>
      <c r="AR2" s="329"/>
      <c r="AS2" s="338" t="s">
        <v>182</v>
      </c>
      <c r="AT2" s="339"/>
    </row>
    <row r="3" spans="1:57" ht="14.25" customHeight="1" x14ac:dyDescent="0.2">
      <c r="A3" s="328"/>
      <c r="B3" s="351"/>
      <c r="C3" s="336" t="s">
        <v>1</v>
      </c>
      <c r="D3" s="335"/>
      <c r="E3" s="335"/>
      <c r="F3" s="335"/>
      <c r="G3" s="335"/>
      <c r="H3" s="335"/>
      <c r="I3" s="335"/>
      <c r="J3" s="335"/>
      <c r="K3" s="335" t="s">
        <v>2</v>
      </c>
      <c r="L3" s="335"/>
      <c r="M3" s="335"/>
      <c r="N3" s="335"/>
      <c r="O3" s="335"/>
      <c r="P3" s="335"/>
      <c r="Q3" s="335"/>
      <c r="R3" s="335"/>
      <c r="S3" s="335" t="s">
        <v>164</v>
      </c>
      <c r="T3" s="335"/>
      <c r="U3" s="335"/>
      <c r="V3" s="335"/>
      <c r="W3" s="335"/>
      <c r="X3" s="335"/>
      <c r="Y3" s="335"/>
      <c r="Z3" s="335"/>
      <c r="AA3" s="331"/>
      <c r="AB3" s="332"/>
      <c r="AC3" s="347"/>
      <c r="AD3" s="344" t="s">
        <v>6</v>
      </c>
      <c r="AE3" s="348" t="s">
        <v>179</v>
      </c>
      <c r="AF3" s="348" t="s">
        <v>180</v>
      </c>
      <c r="AG3" s="348" t="s">
        <v>181</v>
      </c>
      <c r="AH3" s="324" t="s">
        <v>7</v>
      </c>
      <c r="AI3" s="324" t="s">
        <v>8</v>
      </c>
      <c r="AJ3" s="321" t="s">
        <v>9</v>
      </c>
      <c r="AK3" s="327" t="s">
        <v>12</v>
      </c>
      <c r="AL3" s="330"/>
      <c r="AM3" s="327" t="s">
        <v>13</v>
      </c>
      <c r="AN3" s="330"/>
      <c r="AO3" s="327" t="s">
        <v>14</v>
      </c>
      <c r="AP3" s="330"/>
      <c r="AQ3" s="327" t="s">
        <v>15</v>
      </c>
      <c r="AR3" s="328"/>
      <c r="AS3" s="338"/>
      <c r="AT3" s="339"/>
    </row>
    <row r="4" spans="1:57" ht="19.5" customHeight="1" x14ac:dyDescent="0.2">
      <c r="A4" s="328"/>
      <c r="B4" s="351"/>
      <c r="C4" s="336"/>
      <c r="D4" s="335"/>
      <c r="E4" s="335"/>
      <c r="F4" s="335"/>
      <c r="G4" s="335"/>
      <c r="H4" s="335"/>
      <c r="I4" s="335"/>
      <c r="J4" s="335"/>
      <c r="K4" s="335"/>
      <c r="L4" s="335"/>
      <c r="M4" s="335"/>
      <c r="N4" s="335"/>
      <c r="O4" s="335"/>
      <c r="P4" s="335"/>
      <c r="Q4" s="335"/>
      <c r="R4" s="335"/>
      <c r="S4" s="335"/>
      <c r="T4" s="335"/>
      <c r="U4" s="335"/>
      <c r="V4" s="335"/>
      <c r="W4" s="335"/>
      <c r="X4" s="335"/>
      <c r="Y4" s="335"/>
      <c r="Z4" s="335"/>
      <c r="AA4" s="331"/>
      <c r="AB4" s="332"/>
      <c r="AC4" s="347"/>
      <c r="AD4" s="345"/>
      <c r="AE4" s="349"/>
      <c r="AF4" s="349"/>
      <c r="AG4" s="349"/>
      <c r="AH4" s="325"/>
      <c r="AI4" s="325"/>
      <c r="AJ4" s="322"/>
      <c r="AK4" s="327" t="s">
        <v>17</v>
      </c>
      <c r="AL4" s="328"/>
      <c r="AM4" s="328"/>
      <c r="AN4" s="328"/>
      <c r="AO4" s="328"/>
      <c r="AP4" s="328"/>
      <c r="AQ4" s="328"/>
      <c r="AR4" s="328"/>
      <c r="AS4" s="338"/>
      <c r="AT4" s="339"/>
    </row>
    <row r="5" spans="1:57" ht="14.25" customHeight="1" x14ac:dyDescent="0.2">
      <c r="A5" s="328"/>
      <c r="B5" s="351"/>
      <c r="C5" s="336"/>
      <c r="D5" s="335"/>
      <c r="E5" s="335"/>
      <c r="F5" s="335"/>
      <c r="G5" s="335"/>
      <c r="H5" s="335"/>
      <c r="I5" s="335"/>
      <c r="J5" s="335"/>
      <c r="K5" s="335"/>
      <c r="L5" s="335"/>
      <c r="M5" s="335"/>
      <c r="N5" s="335"/>
      <c r="O5" s="335"/>
      <c r="P5" s="335"/>
      <c r="Q5" s="335"/>
      <c r="R5" s="335"/>
      <c r="S5" s="335"/>
      <c r="T5" s="335"/>
      <c r="U5" s="335"/>
      <c r="V5" s="335"/>
      <c r="W5" s="335"/>
      <c r="X5" s="335"/>
      <c r="Y5" s="335"/>
      <c r="Z5" s="335"/>
      <c r="AA5" s="331"/>
      <c r="AB5" s="332"/>
      <c r="AC5" s="347"/>
      <c r="AD5" s="345"/>
      <c r="AE5" s="349"/>
      <c r="AF5" s="349"/>
      <c r="AG5" s="349"/>
      <c r="AH5" s="325"/>
      <c r="AI5" s="325"/>
      <c r="AJ5" s="322"/>
      <c r="AK5" s="42">
        <v>1</v>
      </c>
      <c r="AL5" s="65">
        <v>2</v>
      </c>
      <c r="AM5" s="42">
        <v>3</v>
      </c>
      <c r="AN5" s="65">
        <v>4</v>
      </c>
      <c r="AO5" s="42">
        <v>5</v>
      </c>
      <c r="AP5" s="65">
        <v>6</v>
      </c>
      <c r="AQ5" s="42">
        <v>7</v>
      </c>
      <c r="AR5" s="3">
        <v>8</v>
      </c>
      <c r="AS5" s="340" t="s">
        <v>183</v>
      </c>
      <c r="AT5" s="341" t="s">
        <v>184</v>
      </c>
    </row>
    <row r="6" spans="1:57" ht="15.75" customHeight="1" x14ac:dyDescent="0.2">
      <c r="A6" s="328"/>
      <c r="B6" s="351"/>
      <c r="C6" s="336"/>
      <c r="D6" s="335"/>
      <c r="E6" s="335"/>
      <c r="F6" s="335"/>
      <c r="G6" s="335"/>
      <c r="H6" s="335"/>
      <c r="I6" s="335"/>
      <c r="J6" s="335"/>
      <c r="K6" s="335"/>
      <c r="L6" s="335"/>
      <c r="M6" s="335"/>
      <c r="N6" s="335"/>
      <c r="O6" s="335"/>
      <c r="P6" s="335"/>
      <c r="Q6" s="335"/>
      <c r="R6" s="335"/>
      <c r="S6" s="335"/>
      <c r="T6" s="335"/>
      <c r="U6" s="335"/>
      <c r="V6" s="335"/>
      <c r="W6" s="335"/>
      <c r="X6" s="335"/>
      <c r="Y6" s="335"/>
      <c r="Z6" s="335"/>
      <c r="AA6" s="331"/>
      <c r="AB6" s="332"/>
      <c r="AC6" s="347"/>
      <c r="AD6" s="345"/>
      <c r="AE6" s="349"/>
      <c r="AF6" s="349"/>
      <c r="AG6" s="349"/>
      <c r="AH6" s="325"/>
      <c r="AI6" s="325"/>
      <c r="AJ6" s="322"/>
      <c r="AK6" s="319" t="s">
        <v>18</v>
      </c>
      <c r="AL6" s="320"/>
      <c r="AM6" s="320"/>
      <c r="AN6" s="320"/>
      <c r="AO6" s="320"/>
      <c r="AP6" s="320"/>
      <c r="AQ6" s="320"/>
      <c r="AR6" s="320"/>
      <c r="AS6" s="340"/>
      <c r="AT6" s="341"/>
    </row>
    <row r="7" spans="1:57" ht="15" customHeight="1" x14ac:dyDescent="0.2">
      <c r="A7" s="328"/>
      <c r="B7" s="351"/>
      <c r="C7" s="146">
        <v>1</v>
      </c>
      <c r="D7" s="147">
        <v>2</v>
      </c>
      <c r="E7" s="147">
        <v>3</v>
      </c>
      <c r="F7" s="147">
        <v>4</v>
      </c>
      <c r="G7" s="147">
        <v>5</v>
      </c>
      <c r="H7" s="147">
        <v>6</v>
      </c>
      <c r="I7" s="147">
        <v>7</v>
      </c>
      <c r="J7" s="147">
        <v>8</v>
      </c>
      <c r="K7" s="147">
        <v>1</v>
      </c>
      <c r="L7" s="147">
        <v>2</v>
      </c>
      <c r="M7" s="147">
        <v>3</v>
      </c>
      <c r="N7" s="147">
        <v>4</v>
      </c>
      <c r="O7" s="147">
        <v>5</v>
      </c>
      <c r="P7" s="147">
        <v>6</v>
      </c>
      <c r="Q7" s="147">
        <v>7</v>
      </c>
      <c r="R7" s="147">
        <v>8</v>
      </c>
      <c r="S7" s="147">
        <v>1</v>
      </c>
      <c r="T7" s="147">
        <v>2</v>
      </c>
      <c r="U7" s="147">
        <v>3</v>
      </c>
      <c r="V7" s="147">
        <v>4</v>
      </c>
      <c r="W7" s="147">
        <v>5</v>
      </c>
      <c r="X7" s="147">
        <v>6</v>
      </c>
      <c r="Y7" s="147">
        <v>7</v>
      </c>
      <c r="Z7" s="147">
        <v>8</v>
      </c>
      <c r="AA7" s="331"/>
      <c r="AB7" s="332"/>
      <c r="AC7" s="347"/>
      <c r="AD7" s="346"/>
      <c r="AE7" s="350"/>
      <c r="AF7" s="350"/>
      <c r="AG7" s="350"/>
      <c r="AH7" s="326"/>
      <c r="AI7" s="326"/>
      <c r="AJ7" s="323"/>
      <c r="AK7" s="43">
        <v>16</v>
      </c>
      <c r="AL7" s="63">
        <v>20</v>
      </c>
      <c r="AM7" s="43">
        <v>16</v>
      </c>
      <c r="AN7" s="63">
        <v>20</v>
      </c>
      <c r="AO7" s="43">
        <v>16</v>
      </c>
      <c r="AP7" s="63">
        <v>20</v>
      </c>
      <c r="AQ7" s="43">
        <v>16</v>
      </c>
      <c r="AR7" s="9">
        <v>19</v>
      </c>
      <c r="AS7" s="340"/>
      <c r="AT7" s="341"/>
    </row>
    <row r="8" spans="1:57" s="6" customFormat="1" ht="15" customHeight="1" x14ac:dyDescent="0.2">
      <c r="A8" s="124">
        <v>1</v>
      </c>
      <c r="B8" s="133">
        <v>2</v>
      </c>
      <c r="C8" s="316">
        <v>3</v>
      </c>
      <c r="D8" s="316"/>
      <c r="E8" s="316"/>
      <c r="F8" s="316"/>
      <c r="G8" s="316"/>
      <c r="H8" s="316"/>
      <c r="I8" s="316"/>
      <c r="J8" s="317"/>
      <c r="K8" s="318">
        <v>4</v>
      </c>
      <c r="L8" s="316"/>
      <c r="M8" s="316"/>
      <c r="N8" s="316"/>
      <c r="O8" s="316"/>
      <c r="P8" s="316"/>
      <c r="Q8" s="316"/>
      <c r="R8" s="317"/>
      <c r="S8" s="318">
        <v>5</v>
      </c>
      <c r="T8" s="316"/>
      <c r="U8" s="316"/>
      <c r="V8" s="316"/>
      <c r="W8" s="316"/>
      <c r="X8" s="316"/>
      <c r="Y8" s="316"/>
      <c r="Z8" s="317"/>
      <c r="AA8" s="46">
        <v>6</v>
      </c>
      <c r="AB8" s="22">
        <v>7</v>
      </c>
      <c r="AC8" s="21">
        <v>8</v>
      </c>
      <c r="AD8" s="21">
        <v>9</v>
      </c>
      <c r="AE8" s="21"/>
      <c r="AF8" s="226"/>
      <c r="AG8" s="21"/>
      <c r="AH8" s="21">
        <v>12</v>
      </c>
      <c r="AI8" s="21">
        <v>13</v>
      </c>
      <c r="AJ8" s="46">
        <v>14</v>
      </c>
      <c r="AK8" s="22">
        <v>15</v>
      </c>
      <c r="AL8" s="64">
        <v>16</v>
      </c>
      <c r="AM8" s="22">
        <v>17</v>
      </c>
      <c r="AN8" s="64">
        <v>18</v>
      </c>
      <c r="AO8" s="22">
        <v>19</v>
      </c>
      <c r="AP8" s="64">
        <v>20</v>
      </c>
      <c r="AQ8" s="22">
        <v>21</v>
      </c>
      <c r="AR8" s="21">
        <v>22</v>
      </c>
      <c r="AS8" s="340"/>
      <c r="AT8" s="341"/>
    </row>
    <row r="9" spans="1:57" ht="25.5" x14ac:dyDescent="0.2">
      <c r="A9" s="125" t="s">
        <v>226</v>
      </c>
      <c r="B9" s="97" t="s">
        <v>154</v>
      </c>
      <c r="C9" s="148"/>
      <c r="D9" s="149"/>
      <c r="E9" s="149"/>
      <c r="F9" s="149"/>
      <c r="G9" s="149"/>
      <c r="H9" s="149"/>
      <c r="I9" s="149"/>
      <c r="J9" s="150"/>
      <c r="K9" s="151"/>
      <c r="L9" s="149"/>
      <c r="M9" s="149"/>
      <c r="N9" s="149"/>
      <c r="O9" s="149"/>
      <c r="P9" s="149"/>
      <c r="Q9" s="149"/>
      <c r="R9" s="150"/>
      <c r="S9" s="151"/>
      <c r="T9" s="149"/>
      <c r="U9" s="149"/>
      <c r="V9" s="149"/>
      <c r="W9" s="149"/>
      <c r="X9" s="149"/>
      <c r="Y9" s="149"/>
      <c r="Z9" s="150"/>
      <c r="AA9" s="59"/>
      <c r="AB9" s="37">
        <f>SUM(AB10,AB21)</f>
        <v>2106</v>
      </c>
      <c r="AC9" s="37">
        <f>SUM(AC10,AC21)</f>
        <v>702</v>
      </c>
      <c r="AD9" s="37">
        <f>SUM(AD10,AD21)</f>
        <v>1404</v>
      </c>
      <c r="AE9" s="201"/>
      <c r="AF9" s="227"/>
      <c r="AG9" s="201"/>
      <c r="AH9" s="34"/>
      <c r="AI9" s="35"/>
      <c r="AJ9" s="52"/>
      <c r="AK9" s="37"/>
      <c r="AL9" s="36"/>
      <c r="AM9" s="37"/>
      <c r="AN9" s="36"/>
      <c r="AO9" s="37"/>
      <c r="AP9" s="36"/>
      <c r="AQ9" s="37"/>
      <c r="AR9" s="202"/>
      <c r="AS9" s="247"/>
      <c r="AT9" s="247"/>
    </row>
    <row r="10" spans="1:57" ht="25.5" x14ac:dyDescent="0.2">
      <c r="A10" s="126" t="s">
        <v>227</v>
      </c>
      <c r="B10" s="98" t="s">
        <v>228</v>
      </c>
      <c r="C10" s="152"/>
      <c r="D10" s="153"/>
      <c r="E10" s="153"/>
      <c r="F10" s="153"/>
      <c r="G10" s="153"/>
      <c r="H10" s="153"/>
      <c r="I10" s="153"/>
      <c r="J10" s="154"/>
      <c r="K10" s="155"/>
      <c r="L10" s="153"/>
      <c r="M10" s="153"/>
      <c r="N10" s="153"/>
      <c r="O10" s="153"/>
      <c r="P10" s="153"/>
      <c r="Q10" s="153"/>
      <c r="R10" s="154"/>
      <c r="S10" s="155"/>
      <c r="T10" s="153"/>
      <c r="U10" s="153"/>
      <c r="V10" s="153"/>
      <c r="W10" s="153"/>
      <c r="X10" s="153"/>
      <c r="Y10" s="153"/>
      <c r="Z10" s="154"/>
      <c r="AA10" s="54"/>
      <c r="AB10" s="37">
        <v>1134</v>
      </c>
      <c r="AC10" s="33">
        <v>378</v>
      </c>
      <c r="AD10" s="33">
        <v>756</v>
      </c>
      <c r="AE10" s="202"/>
      <c r="AF10" s="228"/>
      <c r="AG10" s="202"/>
      <c r="AH10" s="29"/>
      <c r="AI10" s="30"/>
      <c r="AJ10" s="47"/>
      <c r="AK10" s="32"/>
      <c r="AL10" s="31"/>
      <c r="AM10" s="32"/>
      <c r="AN10" s="31"/>
      <c r="AO10" s="32"/>
      <c r="AP10" s="31"/>
      <c r="AQ10" s="32"/>
      <c r="AR10" s="211"/>
      <c r="AS10" s="280">
        <v>1134</v>
      </c>
      <c r="AT10" s="247"/>
    </row>
    <row r="11" spans="1:57" x14ac:dyDescent="0.2">
      <c r="A11" s="122" t="s">
        <v>229</v>
      </c>
      <c r="B11" s="123" t="s">
        <v>23</v>
      </c>
      <c r="C11" s="156">
        <v>1</v>
      </c>
      <c r="D11" s="157"/>
      <c r="E11" s="157"/>
      <c r="F11" s="157"/>
      <c r="G11" s="157"/>
      <c r="H11" s="157"/>
      <c r="I11" s="157"/>
      <c r="J11" s="158"/>
      <c r="K11" s="156"/>
      <c r="L11" s="157"/>
      <c r="M11" s="157"/>
      <c r="N11" s="157">
        <v>4</v>
      </c>
      <c r="O11" s="157"/>
      <c r="P11" s="157"/>
      <c r="Q11" s="157"/>
      <c r="R11" s="158"/>
      <c r="S11" s="156"/>
      <c r="T11" s="157"/>
      <c r="U11" s="157"/>
      <c r="V11" s="279"/>
      <c r="W11" s="157"/>
      <c r="X11" s="157"/>
      <c r="Y11" s="157"/>
      <c r="Z11" s="158"/>
      <c r="AA11" s="55"/>
      <c r="AB11" s="44">
        <v>98</v>
      </c>
      <c r="AC11" s="15">
        <v>26</v>
      </c>
      <c r="AD11" s="15">
        <v>72</v>
      </c>
      <c r="AE11" s="203">
        <v>36</v>
      </c>
      <c r="AF11" s="203">
        <v>36</v>
      </c>
      <c r="AG11" s="203"/>
      <c r="AH11" s="7" t="s">
        <v>95</v>
      </c>
      <c r="AI11" s="8"/>
      <c r="AJ11" s="48"/>
      <c r="AK11" s="239">
        <v>16</v>
      </c>
      <c r="AL11" s="19">
        <v>20</v>
      </c>
      <c r="AM11" s="16">
        <v>16</v>
      </c>
      <c r="AN11" s="19">
        <v>20</v>
      </c>
      <c r="AO11" s="16"/>
      <c r="AP11" s="19"/>
      <c r="AQ11" s="16"/>
      <c r="AR11" s="212"/>
      <c r="AS11" s="250">
        <f>AB11-AT11</f>
        <v>98</v>
      </c>
      <c r="AT11" s="250"/>
    </row>
    <row r="12" spans="1:57" x14ac:dyDescent="0.2">
      <c r="A12" s="122" t="s">
        <v>230</v>
      </c>
      <c r="B12" s="123" t="s">
        <v>24</v>
      </c>
      <c r="C12" s="156"/>
      <c r="D12" s="157"/>
      <c r="E12" s="157"/>
      <c r="F12" s="157"/>
      <c r="G12" s="157"/>
      <c r="H12" s="157"/>
      <c r="I12" s="157"/>
      <c r="J12" s="158"/>
      <c r="K12" s="156"/>
      <c r="L12" s="157"/>
      <c r="M12" s="157">
        <v>3</v>
      </c>
      <c r="N12" s="157"/>
      <c r="O12" s="157"/>
      <c r="P12" s="157"/>
      <c r="Q12" s="157"/>
      <c r="R12" s="158"/>
      <c r="S12" s="156"/>
      <c r="T12" s="157"/>
      <c r="U12" s="157"/>
      <c r="V12" s="279"/>
      <c r="W12" s="157"/>
      <c r="X12" s="157"/>
      <c r="Y12" s="157"/>
      <c r="Z12" s="158"/>
      <c r="AA12" s="55"/>
      <c r="AB12" s="44">
        <f>AC12+AD12</f>
        <v>156</v>
      </c>
      <c r="AC12" s="15">
        <v>52</v>
      </c>
      <c r="AD12" s="15">
        <v>104</v>
      </c>
      <c r="AE12" s="203"/>
      <c r="AF12" s="203"/>
      <c r="AG12" s="203"/>
      <c r="AH12" s="7" t="s">
        <v>95</v>
      </c>
      <c r="AI12" s="8"/>
      <c r="AJ12" s="48"/>
      <c r="AK12" s="239">
        <v>32</v>
      </c>
      <c r="AL12" s="19">
        <v>40</v>
      </c>
      <c r="AM12" s="16">
        <v>32</v>
      </c>
      <c r="AN12" s="19"/>
      <c r="AO12" s="16"/>
      <c r="AP12" s="19"/>
      <c r="AQ12" s="16"/>
      <c r="AR12" s="212"/>
      <c r="AS12" s="250">
        <f t="shared" ref="AS12:AS44" si="0">AB12-AT12</f>
        <v>156</v>
      </c>
      <c r="AT12" s="250"/>
    </row>
    <row r="13" spans="1:57" x14ac:dyDescent="0.2">
      <c r="A13" s="122" t="s">
        <v>231</v>
      </c>
      <c r="B13" s="123" t="s">
        <v>232</v>
      </c>
      <c r="C13" s="156"/>
      <c r="D13" s="157"/>
      <c r="E13" s="157"/>
      <c r="F13" s="157"/>
      <c r="G13" s="157"/>
      <c r="H13" s="157"/>
      <c r="I13" s="157"/>
      <c r="J13" s="158"/>
      <c r="K13" s="156"/>
      <c r="L13" s="157"/>
      <c r="M13" s="157"/>
      <c r="N13" s="157"/>
      <c r="O13" s="157"/>
      <c r="P13" s="157"/>
      <c r="Q13" s="157"/>
      <c r="R13" s="158"/>
      <c r="S13" s="156"/>
      <c r="T13" s="157"/>
      <c r="U13" s="157"/>
      <c r="V13" s="279">
        <v>4</v>
      </c>
      <c r="W13" s="157"/>
      <c r="X13" s="157"/>
      <c r="Y13" s="157"/>
      <c r="Z13" s="158"/>
      <c r="AA13" s="55"/>
      <c r="AB13" s="44">
        <v>62</v>
      </c>
      <c r="AC13" s="15">
        <v>20</v>
      </c>
      <c r="AD13" s="15">
        <v>42</v>
      </c>
      <c r="AE13" s="203"/>
      <c r="AF13" s="203"/>
      <c r="AG13" s="203"/>
      <c r="AH13" s="7" t="s">
        <v>95</v>
      </c>
      <c r="AI13" s="8"/>
      <c r="AJ13" s="48"/>
      <c r="AK13" s="239"/>
      <c r="AL13" s="19"/>
      <c r="AM13" s="16"/>
      <c r="AN13" s="19">
        <v>42</v>
      </c>
      <c r="AO13" s="16"/>
      <c r="AP13" s="19"/>
      <c r="AQ13" s="16"/>
      <c r="AR13" s="212"/>
      <c r="AS13" s="250">
        <f t="shared" si="0"/>
        <v>62</v>
      </c>
      <c r="AT13" s="25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</row>
    <row r="14" spans="1:57" x14ac:dyDescent="0.2">
      <c r="A14" s="122" t="s">
        <v>233</v>
      </c>
      <c r="B14" s="123" t="s">
        <v>19</v>
      </c>
      <c r="C14" s="156"/>
      <c r="D14" s="157"/>
      <c r="E14" s="157"/>
      <c r="F14" s="157"/>
      <c r="G14" s="157"/>
      <c r="H14" s="157"/>
      <c r="I14" s="157"/>
      <c r="J14" s="158"/>
      <c r="K14" s="156"/>
      <c r="L14" s="157"/>
      <c r="M14" s="157"/>
      <c r="N14" s="157">
        <v>4</v>
      </c>
      <c r="O14" s="157"/>
      <c r="P14" s="157"/>
      <c r="Q14" s="157"/>
      <c r="R14" s="158"/>
      <c r="S14" s="156"/>
      <c r="T14" s="157"/>
      <c r="U14" s="157"/>
      <c r="V14" s="279"/>
      <c r="W14" s="157"/>
      <c r="X14" s="157"/>
      <c r="Y14" s="157"/>
      <c r="Z14" s="158"/>
      <c r="AA14" s="55"/>
      <c r="AB14" s="44">
        <f t="shared" ref="AB14:AB19" si="1">AC14+AD14</f>
        <v>174</v>
      </c>
      <c r="AC14" s="15">
        <v>48</v>
      </c>
      <c r="AD14" s="15">
        <v>126</v>
      </c>
      <c r="AE14" s="203"/>
      <c r="AF14" s="203"/>
      <c r="AG14" s="203"/>
      <c r="AH14" s="7" t="s">
        <v>95</v>
      </c>
      <c r="AI14" s="8"/>
      <c r="AJ14" s="48"/>
      <c r="AK14" s="239">
        <v>16</v>
      </c>
      <c r="AL14" s="19">
        <v>38</v>
      </c>
      <c r="AM14" s="16">
        <v>32</v>
      </c>
      <c r="AN14" s="19">
        <v>40</v>
      </c>
      <c r="AO14" s="16"/>
      <c r="AP14" s="19"/>
      <c r="AQ14" s="16"/>
      <c r="AR14" s="212"/>
      <c r="AS14" s="250">
        <f t="shared" si="0"/>
        <v>174</v>
      </c>
      <c r="AT14" s="25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</row>
    <row r="15" spans="1:57" x14ac:dyDescent="0.2">
      <c r="A15" s="122" t="s">
        <v>234</v>
      </c>
      <c r="B15" s="123" t="s">
        <v>53</v>
      </c>
      <c r="C15" s="156"/>
      <c r="D15" s="157"/>
      <c r="E15" s="157"/>
      <c r="F15" s="157"/>
      <c r="G15" s="157"/>
      <c r="H15" s="157"/>
      <c r="I15" s="157"/>
      <c r="J15" s="158"/>
      <c r="K15" s="156"/>
      <c r="L15" s="157"/>
      <c r="M15" s="157"/>
      <c r="N15" s="157">
        <v>4</v>
      </c>
      <c r="O15" s="157"/>
      <c r="P15" s="157"/>
      <c r="Q15" s="157"/>
      <c r="R15" s="158"/>
      <c r="S15" s="156"/>
      <c r="T15" s="157"/>
      <c r="U15" s="157"/>
      <c r="V15" s="279"/>
      <c r="W15" s="157"/>
      <c r="X15" s="157"/>
      <c r="Y15" s="157"/>
      <c r="Z15" s="158"/>
      <c r="AA15" s="55"/>
      <c r="AB15" s="44">
        <f t="shared" si="1"/>
        <v>52</v>
      </c>
      <c r="AC15" s="15">
        <v>12</v>
      </c>
      <c r="AD15" s="15">
        <v>40</v>
      </c>
      <c r="AE15" s="203">
        <v>20</v>
      </c>
      <c r="AF15" s="203">
        <v>20</v>
      </c>
      <c r="AG15" s="203"/>
      <c r="AH15" s="7" t="s">
        <v>95</v>
      </c>
      <c r="AI15" s="8"/>
      <c r="AJ15" s="48"/>
      <c r="AK15" s="16"/>
      <c r="AL15" s="19"/>
      <c r="AM15" s="16"/>
      <c r="AN15" s="19">
        <v>40</v>
      </c>
      <c r="AO15" s="16"/>
      <c r="AP15" s="19"/>
      <c r="AQ15" s="16"/>
      <c r="AR15" s="212"/>
      <c r="AS15" s="250">
        <f t="shared" si="0"/>
        <v>52</v>
      </c>
      <c r="AT15" s="25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</row>
    <row r="16" spans="1:57" x14ac:dyDescent="0.2">
      <c r="A16" s="122" t="s">
        <v>235</v>
      </c>
      <c r="B16" s="123" t="s">
        <v>236</v>
      </c>
      <c r="C16" s="156"/>
      <c r="D16" s="157"/>
      <c r="E16" s="157"/>
      <c r="F16" s="157"/>
      <c r="G16" s="157"/>
      <c r="H16" s="157"/>
      <c r="I16" s="157"/>
      <c r="J16" s="158"/>
      <c r="K16" s="168"/>
      <c r="L16" s="161"/>
      <c r="M16" s="161">
        <v>3</v>
      </c>
      <c r="N16" s="161"/>
      <c r="O16" s="157"/>
      <c r="P16" s="157"/>
      <c r="Q16" s="157"/>
      <c r="R16" s="158"/>
      <c r="S16" s="156"/>
      <c r="T16" s="157"/>
      <c r="U16" s="157"/>
      <c r="V16" s="279"/>
      <c r="W16" s="157"/>
      <c r="X16" s="157"/>
      <c r="Y16" s="157"/>
      <c r="Z16" s="158"/>
      <c r="AA16" s="55"/>
      <c r="AB16" s="44">
        <v>92</v>
      </c>
      <c r="AC16" s="15">
        <v>24</v>
      </c>
      <c r="AD16" s="15">
        <v>68</v>
      </c>
      <c r="AE16" s="203">
        <v>34</v>
      </c>
      <c r="AF16" s="203">
        <v>34</v>
      </c>
      <c r="AG16" s="203"/>
      <c r="AH16" s="7" t="s">
        <v>95</v>
      </c>
      <c r="AI16" s="8"/>
      <c r="AJ16" s="48"/>
      <c r="AK16" s="16">
        <v>16</v>
      </c>
      <c r="AL16" s="19">
        <v>20</v>
      </c>
      <c r="AM16" s="16">
        <v>32</v>
      </c>
      <c r="AN16" s="19"/>
      <c r="AO16" s="16"/>
      <c r="AP16" s="19"/>
      <c r="AQ16" s="16"/>
      <c r="AR16" s="212"/>
      <c r="AS16" s="250">
        <f t="shared" si="0"/>
        <v>92</v>
      </c>
      <c r="AT16" s="25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</row>
    <row r="17" spans="1:57" ht="16.5" customHeight="1" x14ac:dyDescent="0.2">
      <c r="A17" s="122" t="s">
        <v>237</v>
      </c>
      <c r="B17" s="123" t="s">
        <v>20</v>
      </c>
      <c r="C17" s="156"/>
      <c r="D17" s="157"/>
      <c r="E17" s="157"/>
      <c r="F17" s="157"/>
      <c r="G17" s="157"/>
      <c r="H17" s="157"/>
      <c r="I17" s="157"/>
      <c r="J17" s="158"/>
      <c r="K17" s="156"/>
      <c r="L17" s="157">
        <v>2</v>
      </c>
      <c r="M17" s="157"/>
      <c r="N17" s="157"/>
      <c r="O17" s="157"/>
      <c r="P17" s="157"/>
      <c r="Q17" s="157"/>
      <c r="R17" s="158"/>
      <c r="S17" s="156"/>
      <c r="T17" s="157"/>
      <c r="U17" s="157"/>
      <c r="V17" s="279"/>
      <c r="W17" s="157"/>
      <c r="X17" s="157"/>
      <c r="Y17" s="157"/>
      <c r="Z17" s="158"/>
      <c r="AA17" s="55"/>
      <c r="AB17" s="44">
        <v>70</v>
      </c>
      <c r="AC17" s="15">
        <v>18</v>
      </c>
      <c r="AD17" s="15">
        <v>52</v>
      </c>
      <c r="AE17" s="203"/>
      <c r="AF17" s="203"/>
      <c r="AG17" s="203"/>
      <c r="AH17" s="7" t="s">
        <v>95</v>
      </c>
      <c r="AI17" s="8"/>
      <c r="AJ17" s="48"/>
      <c r="AK17" s="16">
        <v>32</v>
      </c>
      <c r="AL17" s="19">
        <v>20</v>
      </c>
      <c r="AM17" s="16"/>
      <c r="AN17" s="19"/>
      <c r="AO17" s="16"/>
      <c r="AP17" s="19"/>
      <c r="AQ17" s="16"/>
      <c r="AR17" s="212"/>
      <c r="AS17" s="250">
        <f t="shared" si="0"/>
        <v>70</v>
      </c>
      <c r="AT17" s="25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</row>
    <row r="18" spans="1:57" x14ac:dyDescent="0.2">
      <c r="A18" s="122" t="s">
        <v>238</v>
      </c>
      <c r="B18" s="123" t="s">
        <v>200</v>
      </c>
      <c r="C18" s="156"/>
      <c r="D18" s="157"/>
      <c r="E18" s="157"/>
      <c r="F18" s="157"/>
      <c r="G18" s="157"/>
      <c r="H18" s="157"/>
      <c r="I18" s="157"/>
      <c r="J18" s="158"/>
      <c r="K18" s="156"/>
      <c r="L18" s="157">
        <v>2</v>
      </c>
      <c r="M18" s="157"/>
      <c r="N18" s="157"/>
      <c r="O18" s="157"/>
      <c r="P18" s="157"/>
      <c r="Q18" s="157"/>
      <c r="R18" s="158"/>
      <c r="S18" s="156"/>
      <c r="T18" s="157"/>
      <c r="U18" s="157"/>
      <c r="V18" s="279"/>
      <c r="W18" s="157"/>
      <c r="X18" s="157"/>
      <c r="Y18" s="157"/>
      <c r="Z18" s="158"/>
      <c r="AA18" s="55"/>
      <c r="AB18" s="44">
        <v>50</v>
      </c>
      <c r="AC18" s="15">
        <v>14</v>
      </c>
      <c r="AD18" s="15">
        <v>36</v>
      </c>
      <c r="AE18" s="203">
        <v>18</v>
      </c>
      <c r="AF18" s="203">
        <v>18</v>
      </c>
      <c r="AG18" s="203"/>
      <c r="AH18" s="7" t="s">
        <v>95</v>
      </c>
      <c r="AI18" s="8"/>
      <c r="AJ18" s="48"/>
      <c r="AK18" s="16">
        <v>16</v>
      </c>
      <c r="AL18" s="19">
        <v>20</v>
      </c>
      <c r="AM18" s="16"/>
      <c r="AN18" s="19"/>
      <c r="AO18" s="16"/>
      <c r="AP18" s="19"/>
      <c r="AQ18" s="16"/>
      <c r="AR18" s="212"/>
      <c r="AS18" s="250">
        <f t="shared" si="0"/>
        <v>50</v>
      </c>
      <c r="AT18" s="25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</row>
    <row r="19" spans="1:57" ht="25.5" x14ac:dyDescent="0.2">
      <c r="A19" s="122" t="s">
        <v>239</v>
      </c>
      <c r="B19" s="123" t="s">
        <v>22</v>
      </c>
      <c r="C19" s="156"/>
      <c r="D19" s="157"/>
      <c r="E19" s="157"/>
      <c r="F19" s="157"/>
      <c r="G19" s="157"/>
      <c r="H19" s="157"/>
      <c r="I19" s="157"/>
      <c r="J19" s="158"/>
      <c r="K19" s="156"/>
      <c r="L19" s="157">
        <v>2</v>
      </c>
      <c r="M19" s="157"/>
      <c r="N19" s="157"/>
      <c r="O19" s="157"/>
      <c r="P19" s="157"/>
      <c r="Q19" s="157"/>
      <c r="R19" s="158"/>
      <c r="S19" s="156"/>
      <c r="T19" s="157"/>
      <c r="U19" s="157"/>
      <c r="V19" s="157"/>
      <c r="W19" s="157"/>
      <c r="X19" s="157"/>
      <c r="Y19" s="157"/>
      <c r="Z19" s="158"/>
      <c r="AA19" s="55"/>
      <c r="AB19" s="44">
        <f t="shared" si="1"/>
        <v>92</v>
      </c>
      <c r="AC19" s="15">
        <v>20</v>
      </c>
      <c r="AD19" s="15">
        <v>72</v>
      </c>
      <c r="AE19" s="203"/>
      <c r="AF19" s="203"/>
      <c r="AG19" s="203"/>
      <c r="AH19" s="7" t="s">
        <v>95</v>
      </c>
      <c r="AI19" s="8"/>
      <c r="AJ19" s="48"/>
      <c r="AK19" s="16">
        <v>32</v>
      </c>
      <c r="AL19" s="19">
        <v>40</v>
      </c>
      <c r="AM19" s="16"/>
      <c r="AN19" s="19"/>
      <c r="AO19" s="16"/>
      <c r="AP19" s="19"/>
      <c r="AQ19" s="16"/>
      <c r="AR19" s="212"/>
      <c r="AS19" s="253">
        <f t="shared" si="0"/>
        <v>92</v>
      </c>
      <c r="AT19" s="250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</row>
    <row r="20" spans="1:57" s="6" customFormat="1" x14ac:dyDescent="0.2">
      <c r="A20" s="122" t="s">
        <v>240</v>
      </c>
      <c r="B20" s="123" t="s">
        <v>21</v>
      </c>
      <c r="C20" s="156"/>
      <c r="D20" s="157"/>
      <c r="E20" s="157"/>
      <c r="F20" s="157"/>
      <c r="G20" s="157"/>
      <c r="H20" s="157"/>
      <c r="I20" s="157"/>
      <c r="J20" s="158"/>
      <c r="K20" s="156">
        <v>1</v>
      </c>
      <c r="L20" s="157">
        <v>2</v>
      </c>
      <c r="M20" s="157">
        <v>3</v>
      </c>
      <c r="N20" s="157">
        <v>4</v>
      </c>
      <c r="O20" s="157"/>
      <c r="P20" s="157"/>
      <c r="Q20" s="157"/>
      <c r="R20" s="158"/>
      <c r="S20" s="156"/>
      <c r="T20" s="157"/>
      <c r="U20" s="157"/>
      <c r="V20" s="157"/>
      <c r="W20" s="157"/>
      <c r="X20" s="157"/>
      <c r="Y20" s="157"/>
      <c r="Z20" s="158"/>
      <c r="AA20" s="55"/>
      <c r="AB20" s="44">
        <v>288</v>
      </c>
      <c r="AC20" s="15">
        <v>144</v>
      </c>
      <c r="AD20" s="15">
        <v>144</v>
      </c>
      <c r="AE20" s="203"/>
      <c r="AF20" s="203"/>
      <c r="AG20" s="203"/>
      <c r="AH20" s="7" t="s">
        <v>95</v>
      </c>
      <c r="AI20" s="8"/>
      <c r="AJ20" s="48"/>
      <c r="AK20" s="242">
        <v>32</v>
      </c>
      <c r="AL20" s="19">
        <v>40</v>
      </c>
      <c r="AM20" s="242">
        <v>32</v>
      </c>
      <c r="AN20" s="19">
        <v>40</v>
      </c>
      <c r="AO20" s="242"/>
      <c r="AP20" s="19"/>
      <c r="AQ20" s="242"/>
      <c r="AR20" s="212"/>
      <c r="AS20" s="250">
        <f t="shared" ref="AS20" si="2">AB20-AT20</f>
        <v>288</v>
      </c>
      <c r="AT20" s="250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</row>
    <row r="21" spans="1:57" ht="25.5" x14ac:dyDescent="0.2">
      <c r="A21" s="125" t="s">
        <v>242</v>
      </c>
      <c r="B21" s="98" t="s">
        <v>241</v>
      </c>
      <c r="C21" s="162"/>
      <c r="D21" s="163"/>
      <c r="E21" s="163"/>
      <c r="F21" s="163"/>
      <c r="G21" s="163"/>
      <c r="H21" s="163"/>
      <c r="I21" s="163"/>
      <c r="J21" s="164"/>
      <c r="K21" s="162"/>
      <c r="L21" s="163"/>
      <c r="M21" s="163"/>
      <c r="N21" s="163"/>
      <c r="O21" s="163"/>
      <c r="P21" s="163"/>
      <c r="Q21" s="163"/>
      <c r="R21" s="164"/>
      <c r="S21" s="162"/>
      <c r="T21" s="163"/>
      <c r="U21" s="163"/>
      <c r="V21" s="163"/>
      <c r="W21" s="163"/>
      <c r="X21" s="163"/>
      <c r="Y21" s="163"/>
      <c r="Z21" s="164"/>
      <c r="AA21" s="54"/>
      <c r="AB21" s="37">
        <v>972</v>
      </c>
      <c r="AC21" s="33">
        <v>324</v>
      </c>
      <c r="AD21" s="33">
        <v>648</v>
      </c>
      <c r="AE21" s="202"/>
      <c r="AF21" s="202"/>
      <c r="AG21" s="202"/>
      <c r="AH21" s="29"/>
      <c r="AI21" s="30"/>
      <c r="AJ21" s="47"/>
      <c r="AK21" s="32"/>
      <c r="AL21" s="31"/>
      <c r="AM21" s="32"/>
      <c r="AN21" s="31"/>
      <c r="AO21" s="32"/>
      <c r="AP21" s="31"/>
      <c r="AQ21" s="32"/>
      <c r="AR21" s="211"/>
      <c r="AS21" s="251">
        <v>972</v>
      </c>
      <c r="AT21" s="247"/>
      <c r="AU21" s="70"/>
      <c r="AV21" s="70"/>
      <c r="AW21" s="70"/>
      <c r="AX21" s="70"/>
      <c r="AY21" s="70"/>
      <c r="AZ21" s="70"/>
      <c r="BA21" s="70"/>
      <c r="BB21" s="70"/>
      <c r="BC21" s="70"/>
      <c r="BD21" s="70"/>
      <c r="BE21" s="70"/>
    </row>
    <row r="22" spans="1:57" x14ac:dyDescent="0.2">
      <c r="A22" s="122" t="s">
        <v>243</v>
      </c>
      <c r="B22" s="123" t="s">
        <v>25</v>
      </c>
      <c r="C22" s="156"/>
      <c r="D22" s="157"/>
      <c r="E22" s="157"/>
      <c r="F22" s="157">
        <v>4</v>
      </c>
      <c r="G22" s="157"/>
      <c r="H22" s="157"/>
      <c r="I22" s="157"/>
      <c r="J22" s="158"/>
      <c r="K22" s="156"/>
      <c r="L22" s="157">
        <v>2</v>
      </c>
      <c r="M22" s="157"/>
      <c r="N22" s="157"/>
      <c r="O22" s="157"/>
      <c r="P22" s="157"/>
      <c r="Q22" s="157"/>
      <c r="R22" s="158"/>
      <c r="S22" s="156"/>
      <c r="T22" s="157"/>
      <c r="U22" s="157"/>
      <c r="V22" s="157"/>
      <c r="W22" s="157"/>
      <c r="X22" s="157"/>
      <c r="Y22" s="157"/>
      <c r="Z22" s="158"/>
      <c r="AA22" s="55"/>
      <c r="AB22" s="44">
        <f t="shared" ref="AB22:AB25" si="3">AC22+AD22</f>
        <v>162</v>
      </c>
      <c r="AC22" s="15">
        <f t="shared" ref="AC22:AC76" si="4">ROUNDUP(AD22/2,0)</f>
        <v>54</v>
      </c>
      <c r="AD22" s="15">
        <v>108</v>
      </c>
      <c r="AE22" s="203"/>
      <c r="AF22" s="203"/>
      <c r="AG22" s="203"/>
      <c r="AH22" s="7" t="s">
        <v>95</v>
      </c>
      <c r="AI22" s="8"/>
      <c r="AJ22" s="48"/>
      <c r="AK22" s="72">
        <v>32</v>
      </c>
      <c r="AL22" s="19">
        <v>40</v>
      </c>
      <c r="AM22" s="72">
        <v>16</v>
      </c>
      <c r="AN22" s="19">
        <v>20</v>
      </c>
      <c r="AO22" s="72"/>
      <c r="AP22" s="19"/>
      <c r="AQ22" s="16"/>
      <c r="AR22" s="212"/>
      <c r="AS22" s="250">
        <f t="shared" si="0"/>
        <v>162</v>
      </c>
      <c r="AT22" s="250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</row>
    <row r="23" spans="1:57" x14ac:dyDescent="0.2">
      <c r="A23" s="122" t="s">
        <v>244</v>
      </c>
      <c r="B23" s="123" t="s">
        <v>26</v>
      </c>
      <c r="C23" s="156"/>
      <c r="D23" s="157"/>
      <c r="E23" s="157">
        <v>3</v>
      </c>
      <c r="F23" s="157"/>
      <c r="G23" s="157"/>
      <c r="H23" s="157"/>
      <c r="I23" s="157"/>
      <c r="J23" s="158"/>
      <c r="K23" s="156"/>
      <c r="L23" s="157"/>
      <c r="M23" s="157"/>
      <c r="N23" s="157"/>
      <c r="O23" s="157"/>
      <c r="P23" s="157"/>
      <c r="Q23" s="157"/>
      <c r="R23" s="158"/>
      <c r="S23" s="156"/>
      <c r="T23" s="157"/>
      <c r="U23" s="157"/>
      <c r="V23" s="157"/>
      <c r="W23" s="157"/>
      <c r="X23" s="157"/>
      <c r="Y23" s="157"/>
      <c r="Z23" s="158"/>
      <c r="AA23" s="55"/>
      <c r="AB23" s="44">
        <f t="shared" si="3"/>
        <v>156</v>
      </c>
      <c r="AC23" s="15">
        <f t="shared" si="4"/>
        <v>52</v>
      </c>
      <c r="AD23" s="15">
        <v>104</v>
      </c>
      <c r="AE23" s="203"/>
      <c r="AF23" s="203"/>
      <c r="AG23" s="203"/>
      <c r="AH23" s="7" t="s">
        <v>95</v>
      </c>
      <c r="AI23" s="8"/>
      <c r="AJ23" s="48"/>
      <c r="AK23" s="72">
        <v>32</v>
      </c>
      <c r="AL23" s="19">
        <v>40</v>
      </c>
      <c r="AM23" s="72">
        <v>32</v>
      </c>
      <c r="AN23" s="19"/>
      <c r="AO23" s="72"/>
      <c r="AP23" s="19"/>
      <c r="AQ23" s="16"/>
      <c r="AR23" s="212"/>
      <c r="AS23" s="250">
        <f t="shared" si="0"/>
        <v>156</v>
      </c>
      <c r="AT23" s="25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</row>
    <row r="24" spans="1:57" ht="25.5" x14ac:dyDescent="0.2">
      <c r="A24" s="122" t="s">
        <v>245</v>
      </c>
      <c r="B24" s="123" t="s">
        <v>16</v>
      </c>
      <c r="C24" s="156"/>
      <c r="D24" s="157"/>
      <c r="E24" s="157"/>
      <c r="F24" s="157"/>
      <c r="G24" s="157"/>
      <c r="H24" s="157"/>
      <c r="I24" s="157"/>
      <c r="J24" s="158"/>
      <c r="K24" s="156"/>
      <c r="L24" s="157">
        <v>2</v>
      </c>
      <c r="M24" s="157"/>
      <c r="N24" s="157"/>
      <c r="O24" s="157"/>
      <c r="P24" s="157"/>
      <c r="Q24" s="157"/>
      <c r="R24" s="158"/>
      <c r="S24" s="156"/>
      <c r="T24" s="157"/>
      <c r="U24" s="157"/>
      <c r="V24" s="157"/>
      <c r="W24" s="157"/>
      <c r="X24" s="157"/>
      <c r="Y24" s="157"/>
      <c r="Z24" s="158"/>
      <c r="AA24" s="55"/>
      <c r="AB24" s="44">
        <f t="shared" si="3"/>
        <v>60</v>
      </c>
      <c r="AC24" s="15">
        <f t="shared" si="4"/>
        <v>20</v>
      </c>
      <c r="AD24" s="15">
        <v>40</v>
      </c>
      <c r="AE24" s="203"/>
      <c r="AF24" s="203"/>
      <c r="AG24" s="203"/>
      <c r="AH24" s="7" t="s">
        <v>95</v>
      </c>
      <c r="AI24" s="8"/>
      <c r="AJ24" s="48"/>
      <c r="AK24" s="72"/>
      <c r="AL24" s="19">
        <v>40</v>
      </c>
      <c r="AM24" s="72"/>
      <c r="AN24" s="19"/>
      <c r="AO24" s="72"/>
      <c r="AP24" s="19"/>
      <c r="AQ24" s="16"/>
      <c r="AR24" s="212"/>
      <c r="AS24" s="253">
        <f t="shared" si="0"/>
        <v>60</v>
      </c>
      <c r="AT24" s="25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</row>
    <row r="25" spans="1:57" ht="25.5" customHeight="1" x14ac:dyDescent="0.2">
      <c r="A25" s="122" t="s">
        <v>246</v>
      </c>
      <c r="B25" s="123" t="s">
        <v>27</v>
      </c>
      <c r="C25" s="156"/>
      <c r="D25" s="157">
        <v>2</v>
      </c>
      <c r="E25" s="157"/>
      <c r="F25" s="157">
        <v>4</v>
      </c>
      <c r="G25" s="157"/>
      <c r="H25" s="157"/>
      <c r="I25" s="157"/>
      <c r="J25" s="158"/>
      <c r="K25" s="156"/>
      <c r="L25" s="157"/>
      <c r="M25" s="157"/>
      <c r="N25" s="157"/>
      <c r="O25" s="157"/>
      <c r="P25" s="157">
        <v>6</v>
      </c>
      <c r="Q25" s="157"/>
      <c r="R25" s="158">
        <v>8</v>
      </c>
      <c r="S25" s="156"/>
      <c r="T25" s="157"/>
      <c r="U25" s="157"/>
      <c r="V25" s="157"/>
      <c r="W25" s="157"/>
      <c r="X25" s="157"/>
      <c r="Y25" s="157"/>
      <c r="Z25" s="158"/>
      <c r="AA25" s="55"/>
      <c r="AB25" s="44">
        <f t="shared" si="3"/>
        <v>594</v>
      </c>
      <c r="AC25" s="15">
        <f t="shared" si="4"/>
        <v>198</v>
      </c>
      <c r="AD25" s="15">
        <v>396</v>
      </c>
      <c r="AE25" s="203"/>
      <c r="AF25" s="203"/>
      <c r="AG25" s="203"/>
      <c r="AH25" s="7" t="s">
        <v>95</v>
      </c>
      <c r="AI25" s="8"/>
      <c r="AJ25" s="48"/>
      <c r="AK25" s="72">
        <v>32</v>
      </c>
      <c r="AL25" s="19">
        <v>40</v>
      </c>
      <c r="AM25" s="72">
        <v>32</v>
      </c>
      <c r="AN25" s="19">
        <v>40</v>
      </c>
      <c r="AO25" s="72">
        <v>32</v>
      </c>
      <c r="AP25" s="19">
        <v>80</v>
      </c>
      <c r="AQ25" s="16">
        <v>64</v>
      </c>
      <c r="AR25" s="212">
        <v>76</v>
      </c>
      <c r="AS25" s="253">
        <f t="shared" si="0"/>
        <v>594</v>
      </c>
      <c r="AT25" s="25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</row>
    <row r="26" spans="1:57" ht="27" x14ac:dyDescent="0.2">
      <c r="A26" s="99"/>
      <c r="B26" s="100" t="s">
        <v>28</v>
      </c>
      <c r="C26" s="165"/>
      <c r="D26" s="166"/>
      <c r="E26" s="166"/>
      <c r="F26" s="166"/>
      <c r="G26" s="166"/>
      <c r="H26" s="166"/>
      <c r="I26" s="166"/>
      <c r="J26" s="167"/>
      <c r="K26" s="165"/>
      <c r="L26" s="166"/>
      <c r="M26" s="166"/>
      <c r="N26" s="166"/>
      <c r="O26" s="166"/>
      <c r="P26" s="166"/>
      <c r="Q26" s="166"/>
      <c r="R26" s="167"/>
      <c r="S26" s="165"/>
      <c r="T26" s="166"/>
      <c r="U26" s="166"/>
      <c r="V26" s="166"/>
      <c r="W26" s="166"/>
      <c r="X26" s="166"/>
      <c r="Y26" s="166"/>
      <c r="Z26" s="167"/>
      <c r="AA26" s="56"/>
      <c r="AB26" s="17"/>
      <c r="AC26" s="10"/>
      <c r="AD26" s="10"/>
      <c r="AE26" s="204"/>
      <c r="AF26" s="204"/>
      <c r="AG26" s="204"/>
      <c r="AH26" s="11"/>
      <c r="AI26" s="12"/>
      <c r="AJ26" s="49"/>
      <c r="AK26" s="61">
        <f t="shared" ref="AK26:AR26" si="5">SUM(AK11:AK25)/AK7</f>
        <v>18</v>
      </c>
      <c r="AL26" s="62">
        <f t="shared" si="5"/>
        <v>19.899999999999999</v>
      </c>
      <c r="AM26" s="61">
        <f t="shared" si="5"/>
        <v>14</v>
      </c>
      <c r="AN26" s="62">
        <f t="shared" si="5"/>
        <v>12.1</v>
      </c>
      <c r="AO26" s="61">
        <f t="shared" si="5"/>
        <v>2</v>
      </c>
      <c r="AP26" s="62">
        <f t="shared" si="5"/>
        <v>4</v>
      </c>
      <c r="AQ26" s="61">
        <f t="shared" si="5"/>
        <v>4</v>
      </c>
      <c r="AR26" s="213">
        <f t="shared" si="5"/>
        <v>4</v>
      </c>
      <c r="AS26" s="2"/>
      <c r="AT26" s="219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</row>
    <row r="27" spans="1:57" s="6" customFormat="1" ht="51" x14ac:dyDescent="0.2">
      <c r="A27" s="126"/>
      <c r="B27" s="98" t="s">
        <v>155</v>
      </c>
      <c r="C27" s="162"/>
      <c r="D27" s="163"/>
      <c r="E27" s="163"/>
      <c r="F27" s="163"/>
      <c r="G27" s="163"/>
      <c r="H27" s="163"/>
      <c r="I27" s="163"/>
      <c r="J27" s="164"/>
      <c r="K27" s="162"/>
      <c r="L27" s="163"/>
      <c r="M27" s="163"/>
      <c r="N27" s="163"/>
      <c r="O27" s="163"/>
      <c r="P27" s="163"/>
      <c r="Q27" s="163"/>
      <c r="R27" s="164"/>
      <c r="S27" s="162"/>
      <c r="T27" s="163"/>
      <c r="U27" s="163"/>
      <c r="V27" s="163"/>
      <c r="W27" s="163"/>
      <c r="X27" s="163"/>
      <c r="Y27" s="163"/>
      <c r="Z27" s="164"/>
      <c r="AA27" s="54"/>
      <c r="AB27" s="37">
        <v>4590</v>
      </c>
      <c r="AC27" s="37">
        <v>1530</v>
      </c>
      <c r="AD27" s="37">
        <v>3060</v>
      </c>
      <c r="AE27" s="201"/>
      <c r="AF27" s="201"/>
      <c r="AG27" s="201"/>
      <c r="AH27" s="29"/>
      <c r="AI27" s="30"/>
      <c r="AJ27" s="47"/>
      <c r="AK27" s="32"/>
      <c r="AL27" s="31"/>
      <c r="AM27" s="32"/>
      <c r="AN27" s="31"/>
      <c r="AO27" s="32"/>
      <c r="AP27" s="31"/>
      <c r="AQ27" s="32"/>
      <c r="AR27" s="211"/>
      <c r="AS27" s="248"/>
      <c r="AT27" s="248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</row>
    <row r="28" spans="1:57" ht="38.25" x14ac:dyDescent="0.2">
      <c r="A28" s="125" t="s">
        <v>29</v>
      </c>
      <c r="B28" s="98" t="s">
        <v>156</v>
      </c>
      <c r="C28" s="162"/>
      <c r="D28" s="163"/>
      <c r="E28" s="163"/>
      <c r="F28" s="163"/>
      <c r="G28" s="163"/>
      <c r="H28" s="163"/>
      <c r="I28" s="163"/>
      <c r="J28" s="164"/>
      <c r="K28" s="162"/>
      <c r="L28" s="163"/>
      <c r="M28" s="163"/>
      <c r="N28" s="163"/>
      <c r="O28" s="163"/>
      <c r="P28" s="163"/>
      <c r="Q28" s="163"/>
      <c r="R28" s="164"/>
      <c r="S28" s="162"/>
      <c r="T28" s="163"/>
      <c r="U28" s="163"/>
      <c r="V28" s="163"/>
      <c r="W28" s="163"/>
      <c r="X28" s="163"/>
      <c r="Y28" s="163"/>
      <c r="Z28" s="164"/>
      <c r="AA28" s="54"/>
      <c r="AB28" s="37">
        <f>SUM(AB29:AB34)</f>
        <v>654</v>
      </c>
      <c r="AC28" s="37">
        <f t="shared" ref="AC28" si="6">SUM(AC29:AC34)</f>
        <v>224</v>
      </c>
      <c r="AD28" s="37">
        <f>SUM(AD29:AD34)</f>
        <v>430</v>
      </c>
      <c r="AE28" s="201"/>
      <c r="AF28" s="201"/>
      <c r="AG28" s="201"/>
      <c r="AH28" s="29"/>
      <c r="AI28" s="30"/>
      <c r="AJ28" s="47"/>
      <c r="AK28" s="32"/>
      <c r="AL28" s="31"/>
      <c r="AM28" s="32"/>
      <c r="AN28" s="31"/>
      <c r="AO28" s="32"/>
      <c r="AP28" s="31"/>
      <c r="AQ28" s="32"/>
      <c r="AR28" s="211"/>
      <c r="AS28" s="252">
        <v>530</v>
      </c>
      <c r="AT28" s="252">
        <v>124</v>
      </c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</row>
    <row r="29" spans="1:57" x14ac:dyDescent="0.2">
      <c r="A29" s="122" t="s">
        <v>30</v>
      </c>
      <c r="B29" s="123" t="s">
        <v>31</v>
      </c>
      <c r="C29" s="156"/>
      <c r="D29" s="157"/>
      <c r="E29" s="157"/>
      <c r="F29" s="157"/>
      <c r="G29" s="157"/>
      <c r="H29" s="157"/>
      <c r="I29" s="157"/>
      <c r="J29" s="158"/>
      <c r="K29" s="156"/>
      <c r="L29" s="157"/>
      <c r="M29" s="157"/>
      <c r="N29" s="157"/>
      <c r="O29" s="157">
        <v>5</v>
      </c>
      <c r="P29" s="157"/>
      <c r="Q29" s="157"/>
      <c r="R29" s="158"/>
      <c r="S29" s="156"/>
      <c r="T29" s="157"/>
      <c r="U29" s="279"/>
      <c r="V29" s="279"/>
      <c r="W29" s="279"/>
      <c r="X29" s="157"/>
      <c r="Y29" s="157"/>
      <c r="Z29" s="158"/>
      <c r="AA29" s="55"/>
      <c r="AB29" s="44">
        <f t="shared" ref="AB29:AB76" si="7">AC29+AD29</f>
        <v>60</v>
      </c>
      <c r="AC29" s="15">
        <v>12</v>
      </c>
      <c r="AD29" s="15">
        <f t="shared" ref="AD29:AD77" si="8">SUM(AK29:AR29)</f>
        <v>48</v>
      </c>
      <c r="AE29" s="203">
        <v>24</v>
      </c>
      <c r="AF29" s="203">
        <v>24</v>
      </c>
      <c r="AG29" s="203"/>
      <c r="AH29" s="7" t="s">
        <v>95</v>
      </c>
      <c r="AI29" s="8"/>
      <c r="AJ29" s="48"/>
      <c r="AK29" s="16"/>
      <c r="AL29" s="19"/>
      <c r="AM29" s="16"/>
      <c r="AN29" s="19"/>
      <c r="AO29" s="16">
        <v>48</v>
      </c>
      <c r="AP29" s="19"/>
      <c r="AQ29" s="16"/>
      <c r="AR29" s="212"/>
      <c r="AS29" s="250">
        <f t="shared" si="0"/>
        <v>60</v>
      </c>
      <c r="AT29" s="25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</row>
    <row r="30" spans="1:57" x14ac:dyDescent="0.2">
      <c r="A30" s="122" t="s">
        <v>32</v>
      </c>
      <c r="B30" s="123" t="s">
        <v>26</v>
      </c>
      <c r="C30" s="156"/>
      <c r="D30" s="157"/>
      <c r="E30" s="157"/>
      <c r="F30" s="157"/>
      <c r="G30" s="157"/>
      <c r="H30" s="157"/>
      <c r="I30" s="157"/>
      <c r="J30" s="158"/>
      <c r="K30" s="156"/>
      <c r="L30" s="157"/>
      <c r="M30" s="157"/>
      <c r="N30" s="157"/>
      <c r="O30" s="157">
        <v>5</v>
      </c>
      <c r="P30" s="157"/>
      <c r="Q30" s="157"/>
      <c r="R30" s="158"/>
      <c r="S30" s="156"/>
      <c r="T30" s="157"/>
      <c r="U30" s="279"/>
      <c r="V30" s="279"/>
      <c r="W30" s="279"/>
      <c r="X30" s="157"/>
      <c r="Y30" s="157"/>
      <c r="Z30" s="158"/>
      <c r="AA30" s="55"/>
      <c r="AB30" s="44">
        <f t="shared" si="7"/>
        <v>60</v>
      </c>
      <c r="AC30" s="15">
        <v>12</v>
      </c>
      <c r="AD30" s="15">
        <f t="shared" si="8"/>
        <v>48</v>
      </c>
      <c r="AE30" s="203">
        <v>24</v>
      </c>
      <c r="AF30" s="203">
        <v>24</v>
      </c>
      <c r="AG30" s="203"/>
      <c r="AH30" s="7" t="s">
        <v>95</v>
      </c>
      <c r="AI30" s="8"/>
      <c r="AJ30" s="48"/>
      <c r="AK30" s="16"/>
      <c r="AL30" s="19"/>
      <c r="AM30" s="16"/>
      <c r="AN30" s="19"/>
      <c r="AO30" s="16">
        <v>48</v>
      </c>
      <c r="AP30" s="19"/>
      <c r="AQ30" s="16"/>
      <c r="AR30" s="212"/>
      <c r="AS30" s="250">
        <f t="shared" si="0"/>
        <v>60</v>
      </c>
      <c r="AT30" s="25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</row>
    <row r="31" spans="1:57" x14ac:dyDescent="0.2">
      <c r="A31" s="122" t="s">
        <v>33</v>
      </c>
      <c r="B31" s="123" t="s">
        <v>34</v>
      </c>
      <c r="C31" s="156"/>
      <c r="D31" s="157"/>
      <c r="E31" s="157"/>
      <c r="F31" s="157"/>
      <c r="G31" s="157"/>
      <c r="H31" s="157"/>
      <c r="I31" s="157"/>
      <c r="J31" s="158"/>
      <c r="K31" s="156"/>
      <c r="L31" s="157"/>
      <c r="M31" s="157">
        <v>3</v>
      </c>
      <c r="N31" s="157"/>
      <c r="O31" s="157"/>
      <c r="P31" s="157"/>
      <c r="Q31" s="157"/>
      <c r="R31" s="158"/>
      <c r="S31" s="156"/>
      <c r="T31" s="157"/>
      <c r="U31" s="279"/>
      <c r="V31" s="279"/>
      <c r="W31" s="279"/>
      <c r="X31" s="157"/>
      <c r="Y31" s="157"/>
      <c r="Z31" s="158"/>
      <c r="AA31" s="55"/>
      <c r="AB31" s="44">
        <f t="shared" si="7"/>
        <v>60</v>
      </c>
      <c r="AC31" s="15">
        <v>12</v>
      </c>
      <c r="AD31" s="15">
        <f t="shared" si="8"/>
        <v>48</v>
      </c>
      <c r="AE31" s="203">
        <v>24</v>
      </c>
      <c r="AF31" s="203">
        <v>24</v>
      </c>
      <c r="AG31" s="203"/>
      <c r="AH31" s="7" t="s">
        <v>95</v>
      </c>
      <c r="AI31" s="8"/>
      <c r="AJ31" s="48"/>
      <c r="AK31" s="16"/>
      <c r="AL31" s="19"/>
      <c r="AM31" s="16">
        <v>48</v>
      </c>
      <c r="AN31" s="19"/>
      <c r="AO31" s="16"/>
      <c r="AP31" s="19"/>
      <c r="AQ31" s="16"/>
      <c r="AR31" s="212"/>
      <c r="AS31" s="250">
        <f t="shared" si="0"/>
        <v>60</v>
      </c>
      <c r="AT31" s="25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</row>
    <row r="32" spans="1:57" x14ac:dyDescent="0.2">
      <c r="A32" s="122" t="s">
        <v>35</v>
      </c>
      <c r="B32" s="123" t="s">
        <v>19</v>
      </c>
      <c r="C32" s="156"/>
      <c r="D32" s="157"/>
      <c r="E32" s="157"/>
      <c r="F32" s="157"/>
      <c r="G32" s="157"/>
      <c r="H32" s="157"/>
      <c r="I32" s="157"/>
      <c r="J32" s="158">
        <v>8</v>
      </c>
      <c r="K32" s="156"/>
      <c r="L32" s="157"/>
      <c r="M32" s="157"/>
      <c r="N32" s="157"/>
      <c r="O32" s="157"/>
      <c r="P32" s="157">
        <v>6</v>
      </c>
      <c r="Q32" s="157"/>
      <c r="R32" s="158"/>
      <c r="S32" s="156"/>
      <c r="T32" s="157"/>
      <c r="U32" s="157"/>
      <c r="V32" s="157"/>
      <c r="W32" s="157">
        <v>5</v>
      </c>
      <c r="X32" s="157"/>
      <c r="Y32" s="157">
        <v>7</v>
      </c>
      <c r="Z32" s="158"/>
      <c r="AA32" s="55"/>
      <c r="AB32" s="44">
        <f t="shared" si="7"/>
        <v>142</v>
      </c>
      <c r="AC32" s="15">
        <v>36</v>
      </c>
      <c r="AD32" s="15">
        <f t="shared" si="8"/>
        <v>106</v>
      </c>
      <c r="AE32" s="203">
        <v>10</v>
      </c>
      <c r="AF32" s="203">
        <v>96</v>
      </c>
      <c r="AG32" s="203"/>
      <c r="AH32" s="7" t="s">
        <v>95</v>
      </c>
      <c r="AI32" s="8"/>
      <c r="AJ32" s="48"/>
      <c r="AK32" s="16"/>
      <c r="AL32" s="19"/>
      <c r="AM32" s="16"/>
      <c r="AN32" s="19"/>
      <c r="AO32" s="16">
        <v>16</v>
      </c>
      <c r="AP32" s="19">
        <v>40</v>
      </c>
      <c r="AQ32" s="16">
        <v>32</v>
      </c>
      <c r="AR32" s="212">
        <v>18</v>
      </c>
      <c r="AS32" s="250">
        <f t="shared" si="0"/>
        <v>142</v>
      </c>
      <c r="AT32" s="25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</row>
    <row r="33" spans="1:57" s="6" customFormat="1" x14ac:dyDescent="0.2">
      <c r="A33" s="122" t="s">
        <v>36</v>
      </c>
      <c r="B33" s="123" t="s">
        <v>21</v>
      </c>
      <c r="C33" s="156"/>
      <c r="D33" s="157"/>
      <c r="E33" s="157"/>
      <c r="F33" s="157"/>
      <c r="G33" s="157"/>
      <c r="H33" s="157"/>
      <c r="I33" s="157"/>
      <c r="J33" s="158"/>
      <c r="K33" s="156"/>
      <c r="L33" s="157"/>
      <c r="M33" s="157"/>
      <c r="N33" s="161"/>
      <c r="O33" s="161">
        <v>5</v>
      </c>
      <c r="P33" s="161">
        <v>6</v>
      </c>
      <c r="Q33" s="161">
        <v>7</v>
      </c>
      <c r="R33" s="158">
        <v>8</v>
      </c>
      <c r="S33" s="156"/>
      <c r="T33" s="157"/>
      <c r="U33" s="157"/>
      <c r="V33" s="157"/>
      <c r="W33" s="157"/>
      <c r="X33" s="157"/>
      <c r="Y33" s="157"/>
      <c r="Z33" s="158"/>
      <c r="AA33" s="55"/>
      <c r="AB33" s="44">
        <f t="shared" ref="AB33" si="9">AC33+AD33</f>
        <v>284</v>
      </c>
      <c r="AC33" s="15">
        <f>AD33</f>
        <v>142</v>
      </c>
      <c r="AD33" s="15">
        <f t="shared" ref="AD33" si="10">SUM(AK33:AR33)</f>
        <v>142</v>
      </c>
      <c r="AE33" s="203">
        <v>4</v>
      </c>
      <c r="AF33" s="203">
        <v>138</v>
      </c>
      <c r="AG33" s="203"/>
      <c r="AH33" s="7" t="s">
        <v>95</v>
      </c>
      <c r="AI33" s="8"/>
      <c r="AJ33" s="48"/>
      <c r="AK33" s="246"/>
      <c r="AL33" s="19"/>
      <c r="AM33" s="246"/>
      <c r="AN33" s="19"/>
      <c r="AO33" s="246">
        <v>32</v>
      </c>
      <c r="AP33" s="19">
        <v>40</v>
      </c>
      <c r="AQ33" s="246">
        <v>32</v>
      </c>
      <c r="AR33" s="212">
        <v>38</v>
      </c>
      <c r="AS33" s="250">
        <v>208</v>
      </c>
      <c r="AT33" s="250">
        <v>76</v>
      </c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/>
    </row>
    <row r="34" spans="1:57" x14ac:dyDescent="0.2">
      <c r="A34" s="122" t="s">
        <v>207</v>
      </c>
      <c r="B34" s="123" t="s">
        <v>201</v>
      </c>
      <c r="C34" s="156"/>
      <c r="D34" s="157"/>
      <c r="E34" s="157"/>
      <c r="F34" s="157"/>
      <c r="G34" s="157"/>
      <c r="H34" s="157"/>
      <c r="I34" s="157"/>
      <c r="J34" s="158"/>
      <c r="K34" s="156"/>
      <c r="L34" s="157"/>
      <c r="M34" s="157"/>
      <c r="N34" s="161"/>
      <c r="O34" s="161"/>
      <c r="P34" s="161"/>
      <c r="Q34" s="161"/>
      <c r="R34" s="158">
        <v>8</v>
      </c>
      <c r="S34" s="156"/>
      <c r="T34" s="157"/>
      <c r="U34" s="157"/>
      <c r="V34" s="157"/>
      <c r="W34" s="157"/>
      <c r="X34" s="157"/>
      <c r="Y34" s="157"/>
      <c r="Z34" s="158"/>
      <c r="AA34" s="55"/>
      <c r="AB34" s="44">
        <v>48</v>
      </c>
      <c r="AC34" s="15">
        <v>10</v>
      </c>
      <c r="AD34" s="15">
        <v>38</v>
      </c>
      <c r="AE34" s="203">
        <v>18</v>
      </c>
      <c r="AF34" s="203">
        <v>20</v>
      </c>
      <c r="AG34" s="203"/>
      <c r="AH34" s="7" t="s">
        <v>95</v>
      </c>
      <c r="AI34" s="8"/>
      <c r="AJ34" s="48"/>
      <c r="AK34" s="16"/>
      <c r="AL34" s="19"/>
      <c r="AM34" s="16"/>
      <c r="AN34" s="19"/>
      <c r="AO34" s="16"/>
      <c r="AP34" s="19"/>
      <c r="AQ34" s="16"/>
      <c r="AR34" s="212">
        <v>38</v>
      </c>
      <c r="AS34" s="250"/>
      <c r="AT34" s="250">
        <v>48</v>
      </c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</row>
    <row r="35" spans="1:57" ht="27" x14ac:dyDescent="0.2">
      <c r="A35" s="99"/>
      <c r="B35" s="100" t="s">
        <v>28</v>
      </c>
      <c r="C35" s="165"/>
      <c r="D35" s="166"/>
      <c r="E35" s="166"/>
      <c r="F35" s="166"/>
      <c r="G35" s="166"/>
      <c r="H35" s="166"/>
      <c r="I35" s="166"/>
      <c r="J35" s="167"/>
      <c r="K35" s="165"/>
      <c r="L35" s="166"/>
      <c r="M35" s="166"/>
      <c r="N35" s="166"/>
      <c r="O35" s="166"/>
      <c r="P35" s="166"/>
      <c r="Q35" s="166"/>
      <c r="R35" s="167"/>
      <c r="S35" s="165"/>
      <c r="T35" s="166"/>
      <c r="U35" s="166"/>
      <c r="V35" s="166"/>
      <c r="W35" s="166"/>
      <c r="X35" s="166"/>
      <c r="Y35" s="166"/>
      <c r="Z35" s="167"/>
      <c r="AA35" s="56"/>
      <c r="AB35" s="17"/>
      <c r="AC35" s="10"/>
      <c r="AD35" s="10"/>
      <c r="AE35" s="204"/>
      <c r="AF35" s="204"/>
      <c r="AG35" s="204"/>
      <c r="AH35" s="11"/>
      <c r="AI35" s="12"/>
      <c r="AJ35" s="49"/>
      <c r="AK35" s="61">
        <f t="shared" ref="AK35:AR35" si="11">SUM(AK29:AK34)/AK7</f>
        <v>0</v>
      </c>
      <c r="AL35" s="62">
        <f t="shared" si="11"/>
        <v>0</v>
      </c>
      <c r="AM35" s="61">
        <f t="shared" si="11"/>
        <v>3</v>
      </c>
      <c r="AN35" s="62">
        <f t="shared" si="11"/>
        <v>0</v>
      </c>
      <c r="AO35" s="66">
        <f t="shared" si="11"/>
        <v>9</v>
      </c>
      <c r="AP35" s="62">
        <f t="shared" si="11"/>
        <v>4</v>
      </c>
      <c r="AQ35" s="66">
        <f t="shared" si="11"/>
        <v>4</v>
      </c>
      <c r="AR35" s="214">
        <f t="shared" si="11"/>
        <v>4.9473684210526319</v>
      </c>
      <c r="AS35" s="2"/>
      <c r="AT35" s="219"/>
      <c r="AU35" s="70"/>
      <c r="AV35" s="70"/>
      <c r="AW35" s="70"/>
      <c r="AX35" s="70"/>
      <c r="AY35" s="70"/>
      <c r="AZ35" s="70"/>
      <c r="BA35" s="70"/>
      <c r="BB35" s="70"/>
      <c r="BC35" s="70"/>
      <c r="BD35" s="70"/>
      <c r="BE35" s="70"/>
    </row>
    <row r="36" spans="1:57" ht="25.5" x14ac:dyDescent="0.2">
      <c r="A36" s="125" t="s">
        <v>37</v>
      </c>
      <c r="B36" s="98" t="s">
        <v>157</v>
      </c>
      <c r="C36" s="162"/>
      <c r="D36" s="163"/>
      <c r="E36" s="163"/>
      <c r="F36" s="163"/>
      <c r="G36" s="163"/>
      <c r="H36" s="163"/>
      <c r="I36" s="163"/>
      <c r="J36" s="164"/>
      <c r="K36" s="162"/>
      <c r="L36" s="163"/>
      <c r="M36" s="163"/>
      <c r="N36" s="163"/>
      <c r="O36" s="163"/>
      <c r="P36" s="163"/>
      <c r="Q36" s="163"/>
      <c r="R36" s="164"/>
      <c r="S36" s="162"/>
      <c r="T36" s="163"/>
      <c r="U36" s="163"/>
      <c r="V36" s="163"/>
      <c r="W36" s="163"/>
      <c r="X36" s="163"/>
      <c r="Y36" s="163"/>
      <c r="Z36" s="164"/>
      <c r="AA36" s="54"/>
      <c r="AB36" s="244">
        <v>3936</v>
      </c>
      <c r="AC36" s="37">
        <v>1306</v>
      </c>
      <c r="AD36" s="37">
        <v>2630</v>
      </c>
      <c r="AE36" s="201"/>
      <c r="AF36" s="201"/>
      <c r="AG36" s="201"/>
      <c r="AH36" s="29"/>
      <c r="AI36" s="30"/>
      <c r="AJ36" s="47"/>
      <c r="AK36" s="32"/>
      <c r="AL36" s="31"/>
      <c r="AM36" s="32"/>
      <c r="AN36" s="31"/>
      <c r="AO36" s="32"/>
      <c r="AP36" s="31"/>
      <c r="AQ36" s="32"/>
      <c r="AR36" s="211"/>
      <c r="AS36" s="248"/>
      <c r="AT36" s="248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</row>
    <row r="37" spans="1:57" ht="25.5" x14ac:dyDescent="0.2">
      <c r="A37" s="125" t="s">
        <v>38</v>
      </c>
      <c r="B37" s="98" t="s">
        <v>158</v>
      </c>
      <c r="C37" s="162"/>
      <c r="D37" s="163"/>
      <c r="E37" s="163"/>
      <c r="F37" s="163"/>
      <c r="G37" s="163"/>
      <c r="H37" s="163"/>
      <c r="I37" s="163"/>
      <c r="J37" s="164"/>
      <c r="K37" s="162"/>
      <c r="L37" s="163"/>
      <c r="M37" s="163"/>
      <c r="N37" s="163"/>
      <c r="O37" s="163"/>
      <c r="P37" s="163"/>
      <c r="Q37" s="163"/>
      <c r="R37" s="164"/>
      <c r="S37" s="162"/>
      <c r="T37" s="163"/>
      <c r="U37" s="163"/>
      <c r="V37" s="163"/>
      <c r="W37" s="163"/>
      <c r="X37" s="163"/>
      <c r="Y37" s="163"/>
      <c r="Z37" s="164"/>
      <c r="AA37" s="54"/>
      <c r="AB37" s="37">
        <f>SUM(AB38:AB45)</f>
        <v>1334</v>
      </c>
      <c r="AC37" s="37">
        <f>SUM(AC38:AC45)</f>
        <v>443</v>
      </c>
      <c r="AD37" s="37">
        <f>SUM(AD38:AD45)</f>
        <v>891</v>
      </c>
      <c r="AE37" s="201"/>
      <c r="AF37" s="201"/>
      <c r="AG37" s="201"/>
      <c r="AH37" s="29"/>
      <c r="AI37" s="30"/>
      <c r="AJ37" s="47"/>
      <c r="AK37" s="32"/>
      <c r="AL37" s="31"/>
      <c r="AM37" s="32"/>
      <c r="AN37" s="31"/>
      <c r="AO37" s="32"/>
      <c r="AP37" s="31"/>
      <c r="AQ37" s="32"/>
      <c r="AR37" s="211">
        <v>2</v>
      </c>
      <c r="AS37" s="252">
        <v>1222</v>
      </c>
      <c r="AT37" s="252">
        <v>112</v>
      </c>
      <c r="AU37" s="70"/>
      <c r="AV37" s="70"/>
      <c r="AW37" s="70"/>
      <c r="AX37" s="70"/>
      <c r="AY37" s="70"/>
      <c r="AZ37" s="70"/>
      <c r="BA37" s="70"/>
      <c r="BB37" s="70"/>
      <c r="BC37" s="70"/>
      <c r="BD37" s="70"/>
      <c r="BE37" s="70"/>
    </row>
    <row r="38" spans="1:57" ht="25.5" x14ac:dyDescent="0.2">
      <c r="A38" s="122" t="s">
        <v>39</v>
      </c>
      <c r="B38" s="123" t="s">
        <v>27</v>
      </c>
      <c r="C38" s="156"/>
      <c r="D38" s="157"/>
      <c r="E38" s="157"/>
      <c r="F38" s="157"/>
      <c r="G38" s="157"/>
      <c r="H38" s="157"/>
      <c r="I38" s="157"/>
      <c r="J38" s="158"/>
      <c r="K38" s="156"/>
      <c r="L38" s="157"/>
      <c r="M38" s="157"/>
      <c r="N38" s="157"/>
      <c r="O38" s="157">
        <v>5</v>
      </c>
      <c r="P38" s="157"/>
      <c r="Q38" s="157"/>
      <c r="R38" s="158"/>
      <c r="S38" s="156"/>
      <c r="T38" s="157"/>
      <c r="U38" s="157"/>
      <c r="V38" s="157"/>
      <c r="W38" s="157"/>
      <c r="X38" s="157"/>
      <c r="Y38" s="157"/>
      <c r="Z38" s="158"/>
      <c r="AA38" s="55"/>
      <c r="AB38" s="44">
        <f t="shared" si="7"/>
        <v>133</v>
      </c>
      <c r="AC38" s="15">
        <v>45</v>
      </c>
      <c r="AD38" s="15">
        <f t="shared" si="8"/>
        <v>88</v>
      </c>
      <c r="AE38" s="203">
        <v>44</v>
      </c>
      <c r="AF38" s="203">
        <v>44</v>
      </c>
      <c r="AG38" s="203"/>
      <c r="AH38" s="7" t="s">
        <v>95</v>
      </c>
      <c r="AI38" s="8"/>
      <c r="AJ38" s="48"/>
      <c r="AK38" s="73">
        <v>16</v>
      </c>
      <c r="AL38" s="19">
        <v>20</v>
      </c>
      <c r="AM38" s="73">
        <v>16</v>
      </c>
      <c r="AN38" s="19">
        <v>20</v>
      </c>
      <c r="AO38" s="73">
        <v>16</v>
      </c>
      <c r="AP38" s="19"/>
      <c r="AQ38" s="73"/>
      <c r="AR38" s="212"/>
      <c r="AS38" s="250">
        <f t="shared" si="0"/>
        <v>133</v>
      </c>
      <c r="AT38" s="25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</row>
    <row r="39" spans="1:57" x14ac:dyDescent="0.2">
      <c r="A39" s="122" t="s">
        <v>40</v>
      </c>
      <c r="B39" s="123" t="s">
        <v>41</v>
      </c>
      <c r="C39" s="156"/>
      <c r="D39" s="157">
        <v>2</v>
      </c>
      <c r="E39" s="157"/>
      <c r="F39" s="157">
        <v>4</v>
      </c>
      <c r="G39" s="157"/>
      <c r="H39" s="157">
        <v>6</v>
      </c>
      <c r="I39" s="157"/>
      <c r="J39" s="158">
        <v>8</v>
      </c>
      <c r="K39" s="156"/>
      <c r="L39" s="157"/>
      <c r="M39" s="157"/>
      <c r="N39" s="157"/>
      <c r="O39" s="157"/>
      <c r="P39" s="157"/>
      <c r="Q39" s="157"/>
      <c r="R39" s="158"/>
      <c r="S39" s="156"/>
      <c r="T39" s="157"/>
      <c r="U39" s="157">
        <v>3</v>
      </c>
      <c r="V39" s="157"/>
      <c r="W39" s="157">
        <v>5</v>
      </c>
      <c r="X39" s="157"/>
      <c r="Y39" s="157">
        <v>7</v>
      </c>
      <c r="Z39" s="158"/>
      <c r="AA39" s="55"/>
      <c r="AB39" s="44">
        <v>398</v>
      </c>
      <c r="AC39" s="15">
        <v>132</v>
      </c>
      <c r="AD39" s="15">
        <f t="shared" si="8"/>
        <v>266</v>
      </c>
      <c r="AE39" s="203">
        <v>16</v>
      </c>
      <c r="AF39" s="203">
        <v>250</v>
      </c>
      <c r="AG39" s="203"/>
      <c r="AH39" s="7"/>
      <c r="AI39" s="8" t="s">
        <v>88</v>
      </c>
      <c r="AJ39" s="48"/>
      <c r="AK39" s="73">
        <v>32</v>
      </c>
      <c r="AL39" s="19">
        <v>40</v>
      </c>
      <c r="AM39" s="73">
        <v>32</v>
      </c>
      <c r="AN39" s="19">
        <v>40</v>
      </c>
      <c r="AO39" s="73">
        <v>32</v>
      </c>
      <c r="AP39" s="19">
        <v>40</v>
      </c>
      <c r="AQ39" s="73">
        <v>32</v>
      </c>
      <c r="AR39" s="212">
        <v>18</v>
      </c>
      <c r="AS39" s="250">
        <f t="shared" si="0"/>
        <v>398</v>
      </c>
      <c r="AT39" s="250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/>
    </row>
    <row r="40" spans="1:57" x14ac:dyDescent="0.2">
      <c r="A40" s="122" t="s">
        <v>42</v>
      </c>
      <c r="B40" s="123" t="s">
        <v>43</v>
      </c>
      <c r="C40" s="156"/>
      <c r="D40" s="157">
        <v>2</v>
      </c>
      <c r="E40" s="157"/>
      <c r="F40" s="157"/>
      <c r="G40" s="157"/>
      <c r="H40" s="157"/>
      <c r="I40" s="157"/>
      <c r="J40" s="158"/>
      <c r="K40" s="156"/>
      <c r="L40" s="157"/>
      <c r="M40" s="157"/>
      <c r="N40" s="157"/>
      <c r="O40" s="157"/>
      <c r="P40" s="157"/>
      <c r="Q40" s="157"/>
      <c r="R40" s="158"/>
      <c r="S40" s="156">
        <v>1</v>
      </c>
      <c r="T40" s="157"/>
      <c r="U40" s="157"/>
      <c r="V40" s="157"/>
      <c r="W40" s="157"/>
      <c r="X40" s="157"/>
      <c r="Y40" s="157"/>
      <c r="Z40" s="158"/>
      <c r="AA40" s="55"/>
      <c r="AB40" s="44">
        <f t="shared" si="7"/>
        <v>108</v>
      </c>
      <c r="AC40" s="15">
        <f t="shared" si="4"/>
        <v>36</v>
      </c>
      <c r="AD40" s="15">
        <f t="shared" si="8"/>
        <v>72</v>
      </c>
      <c r="AE40" s="203">
        <v>7</v>
      </c>
      <c r="AF40" s="203">
        <v>65</v>
      </c>
      <c r="AG40" s="203"/>
      <c r="AH40" s="7"/>
      <c r="AI40" s="8" t="s">
        <v>88</v>
      </c>
      <c r="AJ40" s="48"/>
      <c r="AK40" s="73">
        <v>32</v>
      </c>
      <c r="AL40" s="19">
        <v>40</v>
      </c>
      <c r="AM40" s="73"/>
      <c r="AN40" s="19"/>
      <c r="AO40" s="73"/>
      <c r="AP40" s="19"/>
      <c r="AQ40" s="73"/>
      <c r="AR40" s="212"/>
      <c r="AS40" s="250">
        <f t="shared" si="0"/>
        <v>108</v>
      </c>
      <c r="AT40" s="250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</row>
    <row r="41" spans="1:57" x14ac:dyDescent="0.2">
      <c r="A41" s="122" t="s">
        <v>44</v>
      </c>
      <c r="B41" s="123" t="s">
        <v>45</v>
      </c>
      <c r="C41" s="156"/>
      <c r="D41" s="157"/>
      <c r="E41" s="157"/>
      <c r="F41" s="157"/>
      <c r="G41" s="157">
        <v>5</v>
      </c>
      <c r="H41" s="157"/>
      <c r="I41" s="157">
        <v>7</v>
      </c>
      <c r="J41" s="158"/>
      <c r="K41" s="156"/>
      <c r="L41" s="157"/>
      <c r="M41" s="157"/>
      <c r="N41" s="157"/>
      <c r="O41" s="157"/>
      <c r="P41" s="157"/>
      <c r="Q41" s="157"/>
      <c r="R41" s="158">
        <v>8</v>
      </c>
      <c r="S41" s="156"/>
      <c r="T41" s="157"/>
      <c r="U41" s="157"/>
      <c r="V41" s="157"/>
      <c r="W41" s="157"/>
      <c r="X41" s="157"/>
      <c r="Y41" s="157"/>
      <c r="Z41" s="158"/>
      <c r="AA41" s="55"/>
      <c r="AB41" s="44">
        <f t="shared" si="7"/>
        <v>321</v>
      </c>
      <c r="AC41" s="15">
        <v>106</v>
      </c>
      <c r="AD41" s="15">
        <f t="shared" si="8"/>
        <v>215</v>
      </c>
      <c r="AE41" s="203">
        <v>18</v>
      </c>
      <c r="AF41" s="203">
        <v>197</v>
      </c>
      <c r="AG41" s="203"/>
      <c r="AH41" s="7"/>
      <c r="AI41" s="8" t="s">
        <v>88</v>
      </c>
      <c r="AJ41" s="48"/>
      <c r="AK41" s="73"/>
      <c r="AL41" s="19"/>
      <c r="AM41" s="73">
        <v>32</v>
      </c>
      <c r="AN41" s="19">
        <v>60</v>
      </c>
      <c r="AO41" s="73">
        <v>32</v>
      </c>
      <c r="AP41" s="19">
        <v>40</v>
      </c>
      <c r="AQ41" s="73">
        <v>32</v>
      </c>
      <c r="AR41" s="212">
        <v>19</v>
      </c>
      <c r="AS41" s="250">
        <v>266</v>
      </c>
      <c r="AT41" s="250">
        <v>55</v>
      </c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/>
    </row>
    <row r="42" spans="1:57" ht="25.5" x14ac:dyDescent="0.2">
      <c r="A42" s="122" t="s">
        <v>46</v>
      </c>
      <c r="B42" s="123" t="s">
        <v>47</v>
      </c>
      <c r="C42" s="156"/>
      <c r="D42" s="157"/>
      <c r="E42" s="157"/>
      <c r="F42" s="157"/>
      <c r="G42" s="157"/>
      <c r="H42" s="157"/>
      <c r="I42" s="157"/>
      <c r="J42" s="158"/>
      <c r="K42" s="156"/>
      <c r="L42" s="157"/>
      <c r="M42" s="157"/>
      <c r="N42" s="157"/>
      <c r="O42" s="157"/>
      <c r="P42" s="157"/>
      <c r="Q42" s="157"/>
      <c r="R42" s="158">
        <v>8</v>
      </c>
      <c r="S42" s="156"/>
      <c r="T42" s="157"/>
      <c r="U42" s="157"/>
      <c r="V42" s="157"/>
      <c r="W42" s="157"/>
      <c r="X42" s="157"/>
      <c r="Y42" s="157"/>
      <c r="Z42" s="158"/>
      <c r="AA42" s="55"/>
      <c r="AB42" s="44">
        <f t="shared" si="7"/>
        <v>103</v>
      </c>
      <c r="AC42" s="15">
        <v>35</v>
      </c>
      <c r="AD42" s="15">
        <f t="shared" si="8"/>
        <v>68</v>
      </c>
      <c r="AE42" s="203">
        <v>10</v>
      </c>
      <c r="AF42" s="203">
        <v>58</v>
      </c>
      <c r="AG42" s="203"/>
      <c r="AH42" s="7"/>
      <c r="AI42" s="8" t="s">
        <v>88</v>
      </c>
      <c r="AJ42" s="48"/>
      <c r="AK42" s="73"/>
      <c r="AL42" s="19"/>
      <c r="AM42" s="73"/>
      <c r="AN42" s="19"/>
      <c r="AO42" s="73"/>
      <c r="AP42" s="19"/>
      <c r="AQ42" s="73">
        <v>32</v>
      </c>
      <c r="AR42" s="212">
        <v>36</v>
      </c>
      <c r="AS42" s="250">
        <f t="shared" si="0"/>
        <v>103</v>
      </c>
      <c r="AT42" s="250"/>
      <c r="AU42" s="70"/>
      <c r="AV42" s="70"/>
      <c r="AW42" s="70"/>
      <c r="AX42" s="70"/>
      <c r="AY42" s="70"/>
      <c r="AZ42" s="70"/>
      <c r="BA42" s="70"/>
      <c r="BB42" s="70"/>
      <c r="BC42" s="70"/>
      <c r="BD42" s="70"/>
      <c r="BE42" s="70"/>
    </row>
    <row r="43" spans="1:57" x14ac:dyDescent="0.2">
      <c r="A43" s="122" t="s">
        <v>48</v>
      </c>
      <c r="B43" s="123" t="s">
        <v>49</v>
      </c>
      <c r="C43" s="156"/>
      <c r="D43" s="157"/>
      <c r="E43" s="157"/>
      <c r="F43" s="157"/>
      <c r="G43" s="157"/>
      <c r="H43" s="157"/>
      <c r="I43" s="157"/>
      <c r="J43" s="158"/>
      <c r="K43" s="156"/>
      <c r="L43" s="157"/>
      <c r="M43" s="157"/>
      <c r="N43" s="157"/>
      <c r="O43" s="157"/>
      <c r="P43" s="157">
        <v>6</v>
      </c>
      <c r="Q43" s="157"/>
      <c r="R43" s="158"/>
      <c r="S43" s="156"/>
      <c r="T43" s="157"/>
      <c r="U43" s="157"/>
      <c r="V43" s="157">
        <v>4</v>
      </c>
      <c r="W43" s="157"/>
      <c r="X43" s="157"/>
      <c r="Y43" s="157"/>
      <c r="Z43" s="158"/>
      <c r="AA43" s="55"/>
      <c r="AB43" s="44">
        <f t="shared" si="7"/>
        <v>112</v>
      </c>
      <c r="AC43" s="15">
        <v>36</v>
      </c>
      <c r="AD43" s="15">
        <f t="shared" si="8"/>
        <v>76</v>
      </c>
      <c r="AE43" s="203">
        <v>38</v>
      </c>
      <c r="AF43" s="203">
        <v>38</v>
      </c>
      <c r="AG43" s="203"/>
      <c r="AH43" s="7" t="s">
        <v>95</v>
      </c>
      <c r="AI43" s="8"/>
      <c r="AJ43" s="48"/>
      <c r="AK43" s="73"/>
      <c r="AL43" s="19"/>
      <c r="AM43" s="73"/>
      <c r="AN43" s="19">
        <v>40</v>
      </c>
      <c r="AO43" s="73">
        <v>16</v>
      </c>
      <c r="AP43" s="19">
        <v>20</v>
      </c>
      <c r="AQ43" s="73"/>
      <c r="AR43" s="212"/>
      <c r="AS43" s="250">
        <f t="shared" si="0"/>
        <v>112</v>
      </c>
      <c r="AT43" s="250"/>
      <c r="AU43" s="70"/>
      <c r="AV43" s="70"/>
      <c r="AW43" s="70"/>
      <c r="AX43" s="70"/>
      <c r="AY43" s="70"/>
      <c r="AZ43" s="70"/>
      <c r="BA43" s="70"/>
      <c r="BB43" s="70"/>
      <c r="BC43" s="70"/>
      <c r="BD43" s="70"/>
      <c r="BE43" s="70"/>
    </row>
    <row r="44" spans="1:57" s="6" customFormat="1" ht="23.25" customHeight="1" x14ac:dyDescent="0.2">
      <c r="A44" s="122" t="s">
        <v>50</v>
      </c>
      <c r="B44" s="123" t="s">
        <v>51</v>
      </c>
      <c r="C44" s="156"/>
      <c r="D44" s="157"/>
      <c r="E44" s="157"/>
      <c r="F44" s="157"/>
      <c r="G44" s="157"/>
      <c r="H44" s="157">
        <v>6</v>
      </c>
      <c r="I44" s="157"/>
      <c r="J44" s="158"/>
      <c r="K44" s="156"/>
      <c r="L44" s="157"/>
      <c r="M44" s="157"/>
      <c r="N44" s="157"/>
      <c r="O44" s="157"/>
      <c r="P44" s="157"/>
      <c r="Q44" s="157"/>
      <c r="R44" s="158"/>
      <c r="S44" s="156"/>
      <c r="T44" s="157"/>
      <c r="U44" s="157"/>
      <c r="V44" s="157"/>
      <c r="W44" s="157"/>
      <c r="X44" s="157"/>
      <c r="Y44" s="157"/>
      <c r="Z44" s="158"/>
      <c r="AA44" s="55"/>
      <c r="AB44" s="44">
        <f t="shared" ref="AB44:AB45" si="12">AC44+AD44</f>
        <v>102</v>
      </c>
      <c r="AC44" s="15">
        <f t="shared" ref="AC44" si="13">ROUNDUP(AD44/2,0)</f>
        <v>34</v>
      </c>
      <c r="AD44" s="15">
        <f t="shared" ref="AD44" si="14">SUM(AK44:AR44)</f>
        <v>68</v>
      </c>
      <c r="AE44" s="203">
        <v>32</v>
      </c>
      <c r="AF44" s="203">
        <v>36</v>
      </c>
      <c r="AG44" s="203"/>
      <c r="AH44" s="7" t="s">
        <v>95</v>
      </c>
      <c r="AI44" s="8"/>
      <c r="AJ44" s="48"/>
      <c r="AK44" s="73"/>
      <c r="AL44" s="19"/>
      <c r="AM44" s="73"/>
      <c r="AN44" s="19"/>
      <c r="AO44" s="73">
        <v>32</v>
      </c>
      <c r="AP44" s="19">
        <v>36</v>
      </c>
      <c r="AQ44" s="73"/>
      <c r="AR44" s="212"/>
      <c r="AS44" s="250">
        <f t="shared" si="0"/>
        <v>102</v>
      </c>
      <c r="AT44" s="250"/>
      <c r="AU44" s="70"/>
      <c r="AV44" s="70"/>
      <c r="AW44" s="70"/>
      <c r="AX44" s="70"/>
      <c r="AY44" s="70"/>
      <c r="AZ44" s="70"/>
      <c r="BA44" s="70"/>
      <c r="BB44" s="70"/>
      <c r="BC44" s="70"/>
      <c r="BD44" s="70"/>
      <c r="BE44" s="70"/>
    </row>
    <row r="45" spans="1:57" s="6" customFormat="1" ht="25.5" x14ac:dyDescent="0.2">
      <c r="A45" s="127" t="s">
        <v>101</v>
      </c>
      <c r="B45" s="134" t="s">
        <v>202</v>
      </c>
      <c r="C45" s="168"/>
      <c r="D45" s="161"/>
      <c r="E45" s="161"/>
      <c r="F45" s="161"/>
      <c r="G45" s="161"/>
      <c r="H45" s="161"/>
      <c r="I45" s="161"/>
      <c r="J45" s="169"/>
      <c r="K45" s="168"/>
      <c r="L45" s="161"/>
      <c r="M45" s="161"/>
      <c r="N45" s="161"/>
      <c r="O45" s="161"/>
      <c r="P45" s="161">
        <v>6</v>
      </c>
      <c r="Q45" s="161"/>
      <c r="R45" s="169"/>
      <c r="S45" s="168"/>
      <c r="T45" s="161"/>
      <c r="U45" s="161"/>
      <c r="V45" s="161"/>
      <c r="W45" s="161"/>
      <c r="X45" s="161"/>
      <c r="Y45" s="161"/>
      <c r="Z45" s="169"/>
      <c r="AA45" s="57"/>
      <c r="AB45" s="44">
        <f t="shared" si="12"/>
        <v>57</v>
      </c>
      <c r="AC45" s="15">
        <v>19</v>
      </c>
      <c r="AD45" s="15">
        <v>38</v>
      </c>
      <c r="AE45" s="203">
        <v>19</v>
      </c>
      <c r="AF45" s="237">
        <v>19</v>
      </c>
      <c r="AG45" s="203"/>
      <c r="AH45" s="13" t="s">
        <v>95</v>
      </c>
      <c r="AI45" s="14"/>
      <c r="AJ45" s="50"/>
      <c r="AK45" s="18"/>
      <c r="AL45" s="20"/>
      <c r="AM45" s="18"/>
      <c r="AN45" s="20"/>
      <c r="AO45" s="18"/>
      <c r="AP45" s="20">
        <v>38</v>
      </c>
      <c r="AQ45" s="18"/>
      <c r="AR45" s="215"/>
      <c r="AS45" s="250"/>
      <c r="AT45" s="250">
        <v>57</v>
      </c>
      <c r="AU45" s="70"/>
      <c r="AV45" s="70"/>
      <c r="AW45" s="70"/>
      <c r="AX45" s="70"/>
      <c r="AY45" s="70"/>
      <c r="AZ45" s="70"/>
      <c r="BA45" s="70"/>
      <c r="BB45" s="70"/>
      <c r="BC45" s="70"/>
      <c r="BD45" s="70"/>
      <c r="BE45" s="70"/>
    </row>
    <row r="46" spans="1:57" ht="27" x14ac:dyDescent="0.2">
      <c r="A46" s="99"/>
      <c r="B46" s="100" t="s">
        <v>28</v>
      </c>
      <c r="C46" s="165"/>
      <c r="D46" s="166"/>
      <c r="E46" s="166"/>
      <c r="F46" s="166"/>
      <c r="G46" s="166"/>
      <c r="H46" s="166"/>
      <c r="I46" s="166"/>
      <c r="J46" s="167"/>
      <c r="K46" s="165"/>
      <c r="L46" s="166"/>
      <c r="M46" s="166"/>
      <c r="N46" s="166"/>
      <c r="O46" s="166"/>
      <c r="P46" s="166"/>
      <c r="Q46" s="166"/>
      <c r="R46" s="167"/>
      <c r="S46" s="165"/>
      <c r="T46" s="166"/>
      <c r="U46" s="166"/>
      <c r="V46" s="166"/>
      <c r="W46" s="166"/>
      <c r="X46" s="166"/>
      <c r="Y46" s="166"/>
      <c r="Z46" s="167"/>
      <c r="AA46" s="56"/>
      <c r="AB46" s="17"/>
      <c r="AC46" s="10"/>
      <c r="AD46" s="10"/>
      <c r="AE46" s="204"/>
      <c r="AF46" s="229"/>
      <c r="AG46" s="204"/>
      <c r="AH46" s="11"/>
      <c r="AI46" s="12"/>
      <c r="AJ46" s="49"/>
      <c r="AK46" s="61">
        <f t="shared" ref="AK46:AR46" si="15">SUM(AK38:AK45)/AK7</f>
        <v>5</v>
      </c>
      <c r="AL46" s="62">
        <f t="shared" si="15"/>
        <v>5</v>
      </c>
      <c r="AM46" s="61">
        <f t="shared" si="15"/>
        <v>5</v>
      </c>
      <c r="AN46" s="62">
        <f t="shared" si="15"/>
        <v>8</v>
      </c>
      <c r="AO46" s="61">
        <f t="shared" si="15"/>
        <v>8</v>
      </c>
      <c r="AP46" s="62">
        <f t="shared" si="15"/>
        <v>8.6999999999999993</v>
      </c>
      <c r="AQ46" s="61">
        <f t="shared" si="15"/>
        <v>6</v>
      </c>
      <c r="AR46" s="214">
        <f t="shared" si="15"/>
        <v>3.8421052631578947</v>
      </c>
      <c r="AS46" s="2"/>
      <c r="AT46" s="219"/>
      <c r="AU46" s="70"/>
      <c r="AV46" s="70"/>
      <c r="AW46" s="70"/>
      <c r="AX46" s="70"/>
      <c r="AY46" s="70"/>
      <c r="AZ46" s="70"/>
      <c r="BA46" s="70"/>
      <c r="BB46" s="70"/>
      <c r="BC46" s="70"/>
      <c r="BD46" s="70"/>
      <c r="BE46" s="70"/>
    </row>
    <row r="47" spans="1:57" x14ac:dyDescent="0.2">
      <c r="A47" s="125" t="s">
        <v>52</v>
      </c>
      <c r="B47" s="98" t="s">
        <v>159</v>
      </c>
      <c r="C47" s="162"/>
      <c r="D47" s="163"/>
      <c r="E47" s="163"/>
      <c r="F47" s="163"/>
      <c r="G47" s="163"/>
      <c r="H47" s="163"/>
      <c r="I47" s="163"/>
      <c r="J47" s="164"/>
      <c r="K47" s="162"/>
      <c r="L47" s="163"/>
      <c r="M47" s="163"/>
      <c r="N47" s="163"/>
      <c r="O47" s="163"/>
      <c r="P47" s="163"/>
      <c r="Q47" s="163"/>
      <c r="R47" s="164"/>
      <c r="S47" s="162"/>
      <c r="T47" s="163"/>
      <c r="U47" s="163"/>
      <c r="V47" s="163"/>
      <c r="W47" s="163"/>
      <c r="X47" s="163"/>
      <c r="Y47" s="163"/>
      <c r="Z47" s="164"/>
      <c r="AA47" s="54"/>
      <c r="AB47" s="37">
        <v>2657</v>
      </c>
      <c r="AC47" s="37">
        <v>879</v>
      </c>
      <c r="AD47" s="37">
        <v>1778</v>
      </c>
      <c r="AE47" s="201"/>
      <c r="AF47" s="227"/>
      <c r="AG47" s="201"/>
      <c r="AH47" s="29"/>
      <c r="AI47" s="30"/>
      <c r="AJ47" s="47"/>
      <c r="AK47" s="32"/>
      <c r="AL47" s="31"/>
      <c r="AM47" s="32"/>
      <c r="AN47" s="31"/>
      <c r="AO47" s="32"/>
      <c r="AP47" s="31"/>
      <c r="AQ47" s="32"/>
      <c r="AR47" s="211"/>
      <c r="AS47" s="251">
        <v>1974</v>
      </c>
      <c r="AT47" s="251">
        <v>628</v>
      </c>
      <c r="AU47" s="70"/>
      <c r="AV47" s="70"/>
      <c r="AW47" s="70"/>
      <c r="AX47" s="70"/>
      <c r="AY47" s="70"/>
      <c r="AZ47" s="70"/>
      <c r="BA47" s="70"/>
      <c r="BB47" s="70"/>
      <c r="BC47" s="70"/>
      <c r="BD47" s="70"/>
      <c r="BE47" s="70"/>
    </row>
    <row r="48" spans="1:57" ht="25.5" x14ac:dyDescent="0.2">
      <c r="A48" s="120" t="s">
        <v>54</v>
      </c>
      <c r="B48" s="121" t="s">
        <v>55</v>
      </c>
      <c r="C48" s="168"/>
      <c r="D48" s="161"/>
      <c r="E48" s="161"/>
      <c r="F48" s="161"/>
      <c r="G48" s="161"/>
      <c r="H48" s="161"/>
      <c r="I48" s="161"/>
      <c r="J48" s="169"/>
      <c r="K48" s="168"/>
      <c r="L48" s="161"/>
      <c r="M48" s="161"/>
      <c r="N48" s="161"/>
      <c r="O48" s="161"/>
      <c r="P48" s="161"/>
      <c r="Q48" s="161"/>
      <c r="R48" s="169"/>
      <c r="S48" s="168"/>
      <c r="T48" s="161"/>
      <c r="U48" s="161"/>
      <c r="V48" s="161"/>
      <c r="W48" s="161"/>
      <c r="X48" s="161"/>
      <c r="Y48" s="161"/>
      <c r="Z48" s="169"/>
      <c r="AA48" s="57"/>
      <c r="AB48" s="45">
        <v>2223</v>
      </c>
      <c r="AC48" s="45">
        <v>737</v>
      </c>
      <c r="AD48" s="45">
        <v>1486</v>
      </c>
      <c r="AE48" s="224"/>
      <c r="AF48" s="238"/>
      <c r="AG48" s="225"/>
      <c r="AH48" s="13"/>
      <c r="AI48" s="14"/>
      <c r="AJ48" s="50"/>
      <c r="AK48" s="18"/>
      <c r="AL48" s="20"/>
      <c r="AM48" s="18"/>
      <c r="AN48" s="20"/>
      <c r="AO48" s="18"/>
      <c r="AP48" s="20"/>
      <c r="AQ48" s="18"/>
      <c r="AR48" s="215"/>
      <c r="AS48" s="254">
        <v>1595</v>
      </c>
      <c r="AT48" s="254">
        <v>628</v>
      </c>
      <c r="AU48" s="70"/>
      <c r="AV48" s="70"/>
      <c r="AW48" s="70"/>
      <c r="AX48" s="70"/>
      <c r="AY48" s="70"/>
      <c r="AZ48" s="70"/>
      <c r="BA48" s="70"/>
      <c r="BB48" s="70"/>
      <c r="BC48" s="70"/>
      <c r="BD48" s="70"/>
      <c r="BE48" s="70"/>
    </row>
    <row r="49" spans="1:57" s="27" customFormat="1" ht="15" customHeight="1" x14ac:dyDescent="0.2">
      <c r="A49" s="120" t="s">
        <v>56</v>
      </c>
      <c r="B49" s="121" t="s">
        <v>57</v>
      </c>
      <c r="C49" s="170"/>
      <c r="D49" s="171"/>
      <c r="E49" s="171"/>
      <c r="F49" s="171"/>
      <c r="G49" s="171"/>
      <c r="H49" s="171"/>
      <c r="I49" s="171"/>
      <c r="J49" s="172"/>
      <c r="K49" s="170"/>
      <c r="L49" s="171"/>
      <c r="M49" s="171"/>
      <c r="N49" s="171"/>
      <c r="O49" s="171"/>
      <c r="P49" s="171"/>
      <c r="Q49" s="171"/>
      <c r="R49" s="172"/>
      <c r="S49" s="170"/>
      <c r="T49" s="171"/>
      <c r="U49" s="171"/>
      <c r="V49" s="171"/>
      <c r="W49" s="171"/>
      <c r="X49" s="171"/>
      <c r="Y49" s="171"/>
      <c r="Z49" s="172"/>
      <c r="AA49" s="58"/>
      <c r="AB49" s="45">
        <v>815</v>
      </c>
      <c r="AC49" s="45">
        <v>265</v>
      </c>
      <c r="AD49" s="45">
        <v>550</v>
      </c>
      <c r="AE49" s="205"/>
      <c r="AF49" s="230"/>
      <c r="AG49" s="205"/>
      <c r="AH49" s="23"/>
      <c r="AI49" s="24"/>
      <c r="AJ49" s="51"/>
      <c r="AK49" s="26"/>
      <c r="AL49" s="25"/>
      <c r="AM49" s="26"/>
      <c r="AN49" s="25"/>
      <c r="AO49" s="26"/>
      <c r="AP49" s="25"/>
      <c r="AQ49" s="26"/>
      <c r="AR49" s="216"/>
      <c r="AS49" s="254">
        <v>697</v>
      </c>
      <c r="AT49" s="254">
        <v>124</v>
      </c>
      <c r="AU49" s="71"/>
      <c r="AV49" s="71"/>
      <c r="AW49" s="71"/>
      <c r="AX49" s="71"/>
      <c r="AY49" s="71"/>
      <c r="AZ49" s="71"/>
      <c r="BA49" s="71"/>
      <c r="BB49" s="71"/>
      <c r="BC49" s="71"/>
      <c r="BD49" s="71"/>
      <c r="BE49" s="71"/>
    </row>
    <row r="50" spans="1:57" s="27" customFormat="1" ht="24" customHeight="1" x14ac:dyDescent="0.2">
      <c r="A50" s="120"/>
      <c r="B50" s="123" t="s">
        <v>224</v>
      </c>
      <c r="C50" s="170"/>
      <c r="D50" s="171">
        <v>2</v>
      </c>
      <c r="E50" s="171"/>
      <c r="F50" s="171">
        <v>4</v>
      </c>
      <c r="G50" s="171">
        <v>5</v>
      </c>
      <c r="H50" s="171">
        <v>6</v>
      </c>
      <c r="I50" s="171"/>
      <c r="J50" s="172">
        <v>8</v>
      </c>
      <c r="K50" s="170"/>
      <c r="L50" s="171"/>
      <c r="M50" s="171">
        <v>3</v>
      </c>
      <c r="N50" s="171"/>
      <c r="O50" s="171"/>
      <c r="P50" s="171"/>
      <c r="Q50" s="171">
        <v>7</v>
      </c>
      <c r="R50" s="172"/>
      <c r="S50" s="170"/>
      <c r="T50" s="171"/>
      <c r="U50" s="171"/>
      <c r="V50" s="171"/>
      <c r="W50" s="171"/>
      <c r="X50" s="171"/>
      <c r="Y50" s="171"/>
      <c r="Z50" s="172"/>
      <c r="AA50" s="58"/>
      <c r="AB50" s="44">
        <v>773</v>
      </c>
      <c r="AC50" s="15">
        <v>255</v>
      </c>
      <c r="AD50" s="15">
        <f t="shared" ref="AD50:AD51" si="16">SUM(AK50:AR50)</f>
        <v>518</v>
      </c>
      <c r="AE50" s="203"/>
      <c r="AF50" s="203">
        <v>518</v>
      </c>
      <c r="AG50" s="203"/>
      <c r="AH50" s="7"/>
      <c r="AI50" s="8"/>
      <c r="AJ50" s="48" t="s">
        <v>99</v>
      </c>
      <c r="AK50" s="243">
        <v>64</v>
      </c>
      <c r="AL50" s="19">
        <v>62</v>
      </c>
      <c r="AM50" s="243">
        <v>64</v>
      </c>
      <c r="AN50" s="19">
        <v>60</v>
      </c>
      <c r="AO50" s="243">
        <v>48</v>
      </c>
      <c r="AP50" s="19">
        <v>80</v>
      </c>
      <c r="AQ50" s="243">
        <v>64</v>
      </c>
      <c r="AR50" s="212">
        <v>76</v>
      </c>
      <c r="AS50" s="253">
        <v>697</v>
      </c>
      <c r="AT50" s="253">
        <v>76</v>
      </c>
      <c r="AU50" s="71"/>
      <c r="AV50" s="71"/>
      <c r="AW50" s="71"/>
      <c r="AX50" s="71"/>
      <c r="AY50" s="71"/>
      <c r="AZ50" s="71"/>
      <c r="BA50" s="71"/>
      <c r="BB50" s="71"/>
      <c r="BC50" s="71"/>
      <c r="BD50" s="71"/>
      <c r="BE50" s="71"/>
    </row>
    <row r="51" spans="1:57" s="27" customFormat="1" ht="27" customHeight="1" x14ac:dyDescent="0.2">
      <c r="A51" s="120"/>
      <c r="B51" s="123" t="s">
        <v>213</v>
      </c>
      <c r="C51" s="170"/>
      <c r="D51" s="171"/>
      <c r="E51" s="171"/>
      <c r="F51" s="171"/>
      <c r="G51" s="171"/>
      <c r="H51" s="171"/>
      <c r="I51" s="171"/>
      <c r="J51" s="172"/>
      <c r="K51" s="170"/>
      <c r="L51" s="171"/>
      <c r="M51" s="171"/>
      <c r="N51" s="171"/>
      <c r="O51" s="171"/>
      <c r="P51" s="171"/>
      <c r="Q51" s="171"/>
      <c r="R51" s="172"/>
      <c r="S51" s="170"/>
      <c r="T51" s="171"/>
      <c r="U51" s="171"/>
      <c r="V51" s="171"/>
      <c r="W51" s="171"/>
      <c r="X51" s="171"/>
      <c r="Y51" s="171"/>
      <c r="Z51" s="172"/>
      <c r="AA51" s="58"/>
      <c r="AB51" s="44">
        <v>48</v>
      </c>
      <c r="AC51" s="15">
        <v>16</v>
      </c>
      <c r="AD51" s="15">
        <f t="shared" si="16"/>
        <v>32</v>
      </c>
      <c r="AE51" s="203"/>
      <c r="AF51" s="203">
        <v>32</v>
      </c>
      <c r="AG51" s="203"/>
      <c r="AH51" s="7"/>
      <c r="AI51" s="8"/>
      <c r="AJ51" s="48" t="s">
        <v>99</v>
      </c>
      <c r="AK51" s="243">
        <v>32</v>
      </c>
      <c r="AL51" s="19"/>
      <c r="AM51" s="243"/>
      <c r="AN51" s="19"/>
      <c r="AO51" s="243"/>
      <c r="AP51" s="19"/>
      <c r="AQ51" s="243"/>
      <c r="AR51" s="212"/>
      <c r="AS51" s="253"/>
      <c r="AT51" s="253">
        <v>48</v>
      </c>
      <c r="AU51" s="71"/>
      <c r="AV51" s="71"/>
      <c r="AW51" s="71"/>
      <c r="AX51" s="71"/>
      <c r="AY51" s="71"/>
      <c r="AZ51" s="71"/>
      <c r="BA51" s="71"/>
      <c r="BB51" s="71"/>
      <c r="BC51" s="71"/>
      <c r="BD51" s="71"/>
      <c r="BE51" s="71"/>
    </row>
    <row r="52" spans="1:57" s="27" customFormat="1" ht="24.75" customHeight="1" x14ac:dyDescent="0.2">
      <c r="A52" s="120" t="s">
        <v>58</v>
      </c>
      <c r="B52" s="121" t="s">
        <v>214</v>
      </c>
      <c r="C52" s="170"/>
      <c r="D52" s="171"/>
      <c r="E52" s="171"/>
      <c r="F52" s="171"/>
      <c r="G52" s="171"/>
      <c r="H52" s="171"/>
      <c r="I52" s="171"/>
      <c r="J52" s="172"/>
      <c r="K52" s="170"/>
      <c r="L52" s="171"/>
      <c r="M52" s="171"/>
      <c r="N52" s="171"/>
      <c r="O52" s="171"/>
      <c r="P52" s="171"/>
      <c r="Q52" s="171"/>
      <c r="R52" s="172"/>
      <c r="S52" s="170"/>
      <c r="T52" s="171"/>
      <c r="U52" s="171"/>
      <c r="V52" s="171"/>
      <c r="W52" s="171"/>
      <c r="X52" s="171"/>
      <c r="Y52" s="171"/>
      <c r="Z52" s="172"/>
      <c r="AA52" s="58"/>
      <c r="AB52" s="45">
        <v>300</v>
      </c>
      <c r="AC52" s="45">
        <f>SUM(AC53:AC53)</f>
        <v>100</v>
      </c>
      <c r="AD52" s="45">
        <f>SUM(AD53:AD53)</f>
        <v>200</v>
      </c>
      <c r="AE52" s="205"/>
      <c r="AF52" s="205"/>
      <c r="AG52" s="205"/>
      <c r="AH52" s="23"/>
      <c r="AI52" s="24"/>
      <c r="AJ52" s="51"/>
      <c r="AK52" s="26"/>
      <c r="AL52" s="25"/>
      <c r="AM52" s="26"/>
      <c r="AN52" s="25"/>
      <c r="AO52" s="26"/>
      <c r="AP52" s="25"/>
      <c r="AQ52" s="26"/>
      <c r="AR52" s="216"/>
      <c r="AS52" s="254">
        <v>243</v>
      </c>
      <c r="AT52" s="254">
        <v>57</v>
      </c>
      <c r="AU52" s="71"/>
      <c r="AV52" s="71"/>
      <c r="AW52" s="71"/>
      <c r="AX52" s="71"/>
      <c r="AY52" s="71"/>
      <c r="AZ52" s="71"/>
      <c r="BA52" s="71"/>
      <c r="BB52" s="71"/>
      <c r="BC52" s="71"/>
      <c r="BD52" s="71"/>
      <c r="BE52" s="71"/>
    </row>
    <row r="53" spans="1:57" ht="21" customHeight="1" x14ac:dyDescent="0.2">
      <c r="A53" s="122"/>
      <c r="B53" s="123" t="s">
        <v>214</v>
      </c>
      <c r="C53" s="168"/>
      <c r="D53" s="161"/>
      <c r="E53" s="161"/>
      <c r="F53" s="161"/>
      <c r="G53" s="161"/>
      <c r="H53" s="161">
        <v>6</v>
      </c>
      <c r="I53" s="161"/>
      <c r="J53" s="169"/>
      <c r="K53" s="168"/>
      <c r="L53" s="161"/>
      <c r="M53" s="161"/>
      <c r="N53" s="161"/>
      <c r="O53" s="161"/>
      <c r="P53" s="161"/>
      <c r="Q53" s="161"/>
      <c r="R53" s="169">
        <v>8</v>
      </c>
      <c r="S53" s="168"/>
      <c r="T53" s="161"/>
      <c r="U53" s="161"/>
      <c r="V53" s="161"/>
      <c r="W53" s="161"/>
      <c r="X53" s="161"/>
      <c r="Y53" s="161"/>
      <c r="Z53" s="169"/>
      <c r="AA53" s="57"/>
      <c r="AB53" s="256">
        <v>300</v>
      </c>
      <c r="AC53" s="257">
        <v>100</v>
      </c>
      <c r="AD53" s="257">
        <f t="shared" si="8"/>
        <v>200</v>
      </c>
      <c r="AE53" s="203"/>
      <c r="AF53" s="203">
        <v>200</v>
      </c>
      <c r="AG53" s="203"/>
      <c r="AH53" s="13"/>
      <c r="AI53" s="14" t="s">
        <v>88</v>
      </c>
      <c r="AJ53" s="50"/>
      <c r="AK53" s="18"/>
      <c r="AL53" s="20">
        <v>20</v>
      </c>
      <c r="AM53" s="18">
        <v>16</v>
      </c>
      <c r="AN53" s="20">
        <v>18</v>
      </c>
      <c r="AO53" s="18">
        <v>16</v>
      </c>
      <c r="AP53" s="20">
        <v>26</v>
      </c>
      <c r="AQ53" s="18">
        <v>48</v>
      </c>
      <c r="AR53" s="215">
        <v>56</v>
      </c>
      <c r="AS53" s="253">
        <v>243</v>
      </c>
      <c r="AT53" s="253">
        <v>57</v>
      </c>
      <c r="AU53" s="70"/>
      <c r="AV53" s="70"/>
      <c r="AW53" s="70"/>
      <c r="AX53" s="70"/>
      <c r="AY53" s="70"/>
      <c r="AZ53" s="70"/>
      <c r="BA53" s="70"/>
      <c r="BB53" s="70"/>
      <c r="BC53" s="70"/>
      <c r="BD53" s="70"/>
      <c r="BE53" s="70"/>
    </row>
    <row r="54" spans="1:57" s="27" customFormat="1" ht="26.25" customHeight="1" x14ac:dyDescent="0.2">
      <c r="A54" s="120" t="s">
        <v>59</v>
      </c>
      <c r="B54" s="121" t="s">
        <v>215</v>
      </c>
      <c r="C54" s="170"/>
      <c r="D54" s="171"/>
      <c r="E54" s="171"/>
      <c r="F54" s="171"/>
      <c r="G54" s="171"/>
      <c r="H54" s="171"/>
      <c r="I54" s="171"/>
      <c r="J54" s="172"/>
      <c r="K54" s="170"/>
      <c r="L54" s="171"/>
      <c r="M54" s="171"/>
      <c r="N54" s="171"/>
      <c r="O54" s="171"/>
      <c r="P54" s="171"/>
      <c r="Q54" s="171"/>
      <c r="R54" s="172"/>
      <c r="S54" s="170"/>
      <c r="T54" s="171"/>
      <c r="U54" s="171"/>
      <c r="V54" s="171"/>
      <c r="W54" s="171"/>
      <c r="X54" s="171"/>
      <c r="Y54" s="171"/>
      <c r="Z54" s="172"/>
      <c r="AA54" s="58"/>
      <c r="AB54" s="45">
        <v>742</v>
      </c>
      <c r="AC54" s="45">
        <v>246</v>
      </c>
      <c r="AD54" s="45">
        <v>496</v>
      </c>
      <c r="AE54" s="205"/>
      <c r="AF54" s="205"/>
      <c r="AG54" s="205"/>
      <c r="AH54" s="23"/>
      <c r="AI54" s="24"/>
      <c r="AJ54" s="51"/>
      <c r="AK54" s="26"/>
      <c r="AL54" s="25"/>
      <c r="AM54" s="26"/>
      <c r="AN54" s="25"/>
      <c r="AO54" s="26"/>
      <c r="AP54" s="25"/>
      <c r="AQ54" s="26"/>
      <c r="AR54" s="216"/>
      <c r="AS54" s="254">
        <v>295</v>
      </c>
      <c r="AT54" s="254">
        <v>447</v>
      </c>
      <c r="AU54" s="71"/>
      <c r="AV54" s="71"/>
      <c r="AW54" s="71"/>
      <c r="AX54" s="71"/>
      <c r="AY54" s="71"/>
      <c r="AZ54" s="71"/>
      <c r="BA54" s="71"/>
      <c r="BB54" s="71"/>
      <c r="BC54" s="71"/>
      <c r="BD54" s="71"/>
      <c r="BE54" s="71"/>
    </row>
    <row r="55" spans="1:57" s="6" customFormat="1" ht="17.25" customHeight="1" x14ac:dyDescent="0.2">
      <c r="A55" s="122"/>
      <c r="B55" s="123" t="s">
        <v>216</v>
      </c>
      <c r="C55" s="168"/>
      <c r="D55" s="161"/>
      <c r="E55" s="161"/>
      <c r="F55" s="161"/>
      <c r="G55" s="161"/>
      <c r="H55" s="161"/>
      <c r="I55" s="161"/>
      <c r="J55" s="169">
        <v>8</v>
      </c>
      <c r="K55" s="168"/>
      <c r="L55" s="161"/>
      <c r="M55" s="161">
        <v>3</v>
      </c>
      <c r="N55" s="161"/>
      <c r="O55" s="161"/>
      <c r="P55" s="161"/>
      <c r="Q55" s="161"/>
      <c r="R55" s="169"/>
      <c r="S55" s="168"/>
      <c r="T55" s="161"/>
      <c r="U55" s="161"/>
      <c r="V55" s="161"/>
      <c r="W55" s="161"/>
      <c r="X55" s="161"/>
      <c r="Y55" s="161"/>
      <c r="Z55" s="169"/>
      <c r="AA55" s="57"/>
      <c r="AB55" s="44">
        <f t="shared" ref="AB55:AB58" si="17">AC55+AD55</f>
        <v>163</v>
      </c>
      <c r="AC55" s="15">
        <v>53</v>
      </c>
      <c r="AD55" s="15">
        <f t="shared" ref="AD55" si="18">SUM(AK55:AR55)</f>
        <v>110</v>
      </c>
      <c r="AE55" s="203"/>
      <c r="AF55" s="203">
        <v>110</v>
      </c>
      <c r="AG55" s="203"/>
      <c r="AH55" s="13"/>
      <c r="AI55" s="14"/>
      <c r="AJ55" s="50" t="s">
        <v>99</v>
      </c>
      <c r="AK55" s="18"/>
      <c r="AL55" s="20"/>
      <c r="AM55" s="18">
        <v>16</v>
      </c>
      <c r="AN55" s="20">
        <v>20</v>
      </c>
      <c r="AO55" s="18">
        <v>16</v>
      </c>
      <c r="AP55" s="20">
        <v>20</v>
      </c>
      <c r="AQ55" s="18">
        <v>16</v>
      </c>
      <c r="AR55" s="281">
        <v>22</v>
      </c>
      <c r="AS55" s="250">
        <v>163</v>
      </c>
      <c r="AT55" s="250"/>
      <c r="AU55" s="70"/>
      <c r="AV55" s="70"/>
      <c r="AW55" s="70"/>
      <c r="AX55" s="70"/>
      <c r="AY55" s="70"/>
      <c r="AZ55" s="70"/>
      <c r="BA55" s="70"/>
      <c r="BB55" s="70"/>
      <c r="BC55" s="70"/>
      <c r="BD55" s="70"/>
      <c r="BE55" s="70"/>
    </row>
    <row r="56" spans="1:57" s="6" customFormat="1" ht="20.25" customHeight="1" x14ac:dyDescent="0.2">
      <c r="A56" s="122"/>
      <c r="B56" s="123" t="s">
        <v>217</v>
      </c>
      <c r="C56" s="168"/>
      <c r="D56" s="161"/>
      <c r="E56" s="161"/>
      <c r="F56" s="161"/>
      <c r="G56" s="161"/>
      <c r="H56" s="161"/>
      <c r="I56" s="161"/>
      <c r="J56" s="169"/>
      <c r="K56" s="168"/>
      <c r="L56" s="161"/>
      <c r="M56" s="161"/>
      <c r="N56" s="161"/>
      <c r="O56" s="161"/>
      <c r="P56" s="161">
        <v>6</v>
      </c>
      <c r="Q56" s="161"/>
      <c r="R56" s="169"/>
      <c r="S56" s="168"/>
      <c r="T56" s="161"/>
      <c r="U56" s="161"/>
      <c r="V56" s="161"/>
      <c r="W56" s="161"/>
      <c r="X56" s="161"/>
      <c r="Y56" s="161"/>
      <c r="Z56" s="169"/>
      <c r="AA56" s="57"/>
      <c r="AB56" s="44">
        <f t="shared" si="17"/>
        <v>51</v>
      </c>
      <c r="AC56" s="15">
        <v>17</v>
      </c>
      <c r="AD56" s="15">
        <v>34</v>
      </c>
      <c r="AE56" s="203"/>
      <c r="AF56" s="203">
        <v>34</v>
      </c>
      <c r="AG56" s="203"/>
      <c r="AH56" s="13"/>
      <c r="AI56" s="14"/>
      <c r="AJ56" s="50" t="s">
        <v>99</v>
      </c>
      <c r="AK56" s="18"/>
      <c r="AL56" s="20"/>
      <c r="AM56" s="18"/>
      <c r="AN56" s="20"/>
      <c r="AO56" s="18"/>
      <c r="AP56" s="20"/>
      <c r="AQ56" s="18">
        <v>16</v>
      </c>
      <c r="AR56" s="281">
        <v>18</v>
      </c>
      <c r="AS56" s="250">
        <v>51</v>
      </c>
      <c r="AT56" s="250"/>
      <c r="AU56" s="70"/>
      <c r="AV56" s="70"/>
      <c r="AW56" s="70"/>
      <c r="AX56" s="70"/>
      <c r="AY56" s="70"/>
      <c r="AZ56" s="70"/>
      <c r="BA56" s="70"/>
      <c r="BB56" s="70"/>
      <c r="BC56" s="70"/>
      <c r="BD56" s="70"/>
      <c r="BE56" s="70"/>
    </row>
    <row r="57" spans="1:57" s="6" customFormat="1" ht="16.5" customHeight="1" x14ac:dyDescent="0.2">
      <c r="A57" s="122"/>
      <c r="B57" s="123" t="s">
        <v>218</v>
      </c>
      <c r="C57" s="168"/>
      <c r="D57" s="161"/>
      <c r="E57" s="161"/>
      <c r="F57" s="161"/>
      <c r="G57" s="161"/>
      <c r="H57" s="161"/>
      <c r="I57" s="161"/>
      <c r="J57" s="169"/>
      <c r="K57" s="168"/>
      <c r="L57" s="161"/>
      <c r="M57" s="161"/>
      <c r="N57" s="161"/>
      <c r="O57" s="161"/>
      <c r="P57" s="161"/>
      <c r="Q57" s="161"/>
      <c r="R57" s="169"/>
      <c r="S57" s="168"/>
      <c r="T57" s="161"/>
      <c r="U57" s="161"/>
      <c r="V57" s="161"/>
      <c r="W57" s="161"/>
      <c r="X57" s="161"/>
      <c r="Y57" s="161"/>
      <c r="Z57" s="169"/>
      <c r="AA57" s="57"/>
      <c r="AB57" s="44">
        <v>81</v>
      </c>
      <c r="AC57" s="15">
        <v>27</v>
      </c>
      <c r="AD57" s="15">
        <v>54</v>
      </c>
      <c r="AE57" s="203"/>
      <c r="AF57" s="203">
        <v>54</v>
      </c>
      <c r="AG57" s="203"/>
      <c r="AH57" s="13"/>
      <c r="AI57" s="14"/>
      <c r="AJ57" s="50" t="s">
        <v>99</v>
      </c>
      <c r="AK57" s="18"/>
      <c r="AL57" s="20"/>
      <c r="AM57" s="18"/>
      <c r="AN57" s="20"/>
      <c r="AO57" s="18"/>
      <c r="AP57" s="20">
        <v>20</v>
      </c>
      <c r="AQ57" s="18">
        <v>16</v>
      </c>
      <c r="AR57" s="281">
        <v>18</v>
      </c>
      <c r="AS57" s="250">
        <v>81</v>
      </c>
      <c r="AT57" s="250"/>
      <c r="AU57" s="70"/>
      <c r="AV57" s="70"/>
      <c r="AW57" s="70"/>
      <c r="AX57" s="70"/>
      <c r="AY57" s="70"/>
      <c r="AZ57" s="70"/>
      <c r="BA57" s="70"/>
      <c r="BB57" s="70"/>
      <c r="BC57" s="70"/>
      <c r="BD57" s="70"/>
      <c r="BE57" s="70"/>
    </row>
    <row r="58" spans="1:57" s="6" customFormat="1" ht="18.75" customHeight="1" x14ac:dyDescent="0.2">
      <c r="A58" s="122"/>
      <c r="B58" s="123" t="s">
        <v>219</v>
      </c>
      <c r="C58" s="168"/>
      <c r="D58" s="161"/>
      <c r="E58" s="161"/>
      <c r="F58" s="161"/>
      <c r="G58" s="161"/>
      <c r="H58" s="161"/>
      <c r="I58" s="161"/>
      <c r="J58" s="169"/>
      <c r="K58" s="168"/>
      <c r="L58" s="161"/>
      <c r="M58" s="161"/>
      <c r="N58" s="161"/>
      <c r="O58" s="161"/>
      <c r="P58" s="161"/>
      <c r="Q58" s="161"/>
      <c r="R58" s="169"/>
      <c r="S58" s="168"/>
      <c r="T58" s="161"/>
      <c r="U58" s="161"/>
      <c r="V58" s="161"/>
      <c r="W58" s="161"/>
      <c r="X58" s="161"/>
      <c r="Y58" s="161"/>
      <c r="Z58" s="169"/>
      <c r="AA58" s="57"/>
      <c r="AB58" s="44">
        <f t="shared" si="17"/>
        <v>359</v>
      </c>
      <c r="AC58" s="15">
        <v>113</v>
      </c>
      <c r="AD58" s="15">
        <f t="shared" ref="AD58" si="19">SUM(AK58:AR58)</f>
        <v>246</v>
      </c>
      <c r="AE58" s="203"/>
      <c r="AF58" s="203">
        <v>246</v>
      </c>
      <c r="AG58" s="203"/>
      <c r="AH58" s="13" t="s">
        <v>95</v>
      </c>
      <c r="AI58" s="14"/>
      <c r="AJ58" s="50"/>
      <c r="AK58" s="18">
        <v>32</v>
      </c>
      <c r="AL58" s="20"/>
      <c r="AM58" s="18">
        <v>32</v>
      </c>
      <c r="AN58" s="20">
        <v>40</v>
      </c>
      <c r="AO58" s="18">
        <v>32</v>
      </c>
      <c r="AP58" s="20">
        <v>40</v>
      </c>
      <c r="AQ58" s="18">
        <v>32</v>
      </c>
      <c r="AR58" s="215">
        <v>38</v>
      </c>
      <c r="AS58" s="258" t="s">
        <v>221</v>
      </c>
      <c r="AT58" s="250">
        <v>359</v>
      </c>
      <c r="AU58" s="70"/>
      <c r="AV58" s="70"/>
      <c r="AW58" s="70"/>
      <c r="AX58" s="70"/>
      <c r="AY58" s="70"/>
      <c r="AZ58" s="70"/>
      <c r="BA58" s="70"/>
      <c r="BB58" s="70"/>
      <c r="BC58" s="70"/>
      <c r="BD58" s="70"/>
      <c r="BE58" s="70"/>
    </row>
    <row r="59" spans="1:57" ht="18.75" customHeight="1" x14ac:dyDescent="0.2">
      <c r="A59" s="122"/>
      <c r="B59" s="123" t="s">
        <v>220</v>
      </c>
      <c r="C59" s="168"/>
      <c r="D59" s="161"/>
      <c r="E59" s="161"/>
      <c r="F59" s="161"/>
      <c r="G59" s="161"/>
      <c r="H59" s="161"/>
      <c r="I59" s="161"/>
      <c r="J59" s="169"/>
      <c r="K59" s="168"/>
      <c r="L59" s="161"/>
      <c r="M59" s="161"/>
      <c r="N59" s="161"/>
      <c r="O59" s="161"/>
      <c r="P59" s="161"/>
      <c r="Q59" s="161"/>
      <c r="R59" s="169"/>
      <c r="S59" s="168"/>
      <c r="T59" s="161"/>
      <c r="U59" s="161"/>
      <c r="V59" s="161"/>
      <c r="W59" s="161"/>
      <c r="X59" s="161"/>
      <c r="Y59" s="161"/>
      <c r="Z59" s="169"/>
      <c r="AA59" s="57"/>
      <c r="AB59" s="44">
        <f t="shared" si="7"/>
        <v>88</v>
      </c>
      <c r="AC59" s="15">
        <v>36</v>
      </c>
      <c r="AD59" s="15">
        <f t="shared" si="8"/>
        <v>52</v>
      </c>
      <c r="AE59" s="203"/>
      <c r="AF59" s="203">
        <v>52</v>
      </c>
      <c r="AG59" s="203"/>
      <c r="AH59" s="13"/>
      <c r="AI59" s="14"/>
      <c r="AJ59" s="50" t="s">
        <v>99</v>
      </c>
      <c r="AK59" s="18">
        <v>16</v>
      </c>
      <c r="AL59" s="20">
        <v>20</v>
      </c>
      <c r="AM59" s="18">
        <v>16</v>
      </c>
      <c r="AN59" s="20"/>
      <c r="AO59" s="18"/>
      <c r="AP59" s="20"/>
      <c r="AQ59" s="18"/>
      <c r="AR59" s="215"/>
      <c r="AS59" s="250"/>
      <c r="AT59" s="250">
        <v>88</v>
      </c>
      <c r="AU59" s="70"/>
      <c r="AV59" s="70"/>
      <c r="AW59" s="70"/>
      <c r="AX59" s="70"/>
      <c r="AY59" s="70"/>
      <c r="AZ59" s="70"/>
      <c r="BA59" s="70"/>
      <c r="BB59" s="70"/>
      <c r="BC59" s="70"/>
      <c r="BD59" s="70"/>
      <c r="BE59" s="70"/>
    </row>
    <row r="60" spans="1:57" s="27" customFormat="1" ht="25.5" x14ac:dyDescent="0.2">
      <c r="A60" s="120" t="s">
        <v>60</v>
      </c>
      <c r="B60" s="121" t="s">
        <v>208</v>
      </c>
      <c r="C60" s="170"/>
      <c r="D60" s="171"/>
      <c r="E60" s="171"/>
      <c r="F60" s="171"/>
      <c r="G60" s="171"/>
      <c r="H60" s="171"/>
      <c r="I60" s="171"/>
      <c r="J60" s="172"/>
      <c r="K60" s="170"/>
      <c r="L60" s="171"/>
      <c r="M60" s="171"/>
      <c r="N60" s="171"/>
      <c r="O60" s="171"/>
      <c r="P60" s="171"/>
      <c r="Q60" s="171"/>
      <c r="R60" s="172"/>
      <c r="S60" s="170"/>
      <c r="T60" s="171"/>
      <c r="U60" s="171"/>
      <c r="V60" s="171"/>
      <c r="W60" s="171"/>
      <c r="X60" s="171"/>
      <c r="Y60" s="171"/>
      <c r="Z60" s="172"/>
      <c r="AA60" s="58"/>
      <c r="AB60" s="45">
        <v>186</v>
      </c>
      <c r="AC60" s="45">
        <v>62</v>
      </c>
      <c r="AD60" s="45">
        <v>124</v>
      </c>
      <c r="AE60" s="205"/>
      <c r="AF60" s="205"/>
      <c r="AG60" s="205"/>
      <c r="AH60" s="23"/>
      <c r="AI60" s="24"/>
      <c r="AJ60" s="51"/>
      <c r="AK60" s="26"/>
      <c r="AL60" s="25"/>
      <c r="AM60" s="26"/>
      <c r="AN60" s="25"/>
      <c r="AO60" s="26"/>
      <c r="AP60" s="25"/>
      <c r="AQ60" s="26"/>
      <c r="AR60" s="216"/>
      <c r="AS60" s="255">
        <f t="shared" ref="AS60:AS80" si="20">AB60-AT60</f>
        <v>186</v>
      </c>
      <c r="AT60" s="249"/>
      <c r="AU60" s="71"/>
      <c r="AV60" s="71"/>
      <c r="AW60" s="71"/>
      <c r="AX60" s="71"/>
      <c r="AY60" s="71"/>
      <c r="AZ60" s="71"/>
      <c r="BA60" s="71"/>
      <c r="BB60" s="71"/>
      <c r="BC60" s="71"/>
      <c r="BD60" s="71"/>
      <c r="BE60" s="71"/>
    </row>
    <row r="61" spans="1:57" s="6" customFormat="1" ht="25.5" x14ac:dyDescent="0.2">
      <c r="A61" s="122"/>
      <c r="B61" s="123" t="s">
        <v>222</v>
      </c>
      <c r="C61" s="168"/>
      <c r="D61" s="161"/>
      <c r="E61" s="161">
        <v>3</v>
      </c>
      <c r="F61" s="161"/>
      <c r="G61" s="161">
        <v>5</v>
      </c>
      <c r="H61" s="161"/>
      <c r="I61" s="161"/>
      <c r="J61" s="169"/>
      <c r="K61" s="168"/>
      <c r="L61" s="161"/>
      <c r="M61" s="161"/>
      <c r="N61" s="161"/>
      <c r="O61" s="161"/>
      <c r="P61" s="161"/>
      <c r="Q61" s="161">
        <v>7</v>
      </c>
      <c r="R61" s="169"/>
      <c r="S61" s="168"/>
      <c r="T61" s="161"/>
      <c r="U61" s="161"/>
      <c r="V61" s="161"/>
      <c r="W61" s="161"/>
      <c r="X61" s="161"/>
      <c r="Y61" s="161"/>
      <c r="Z61" s="169"/>
      <c r="AA61" s="57"/>
      <c r="AB61" s="44">
        <v>186</v>
      </c>
      <c r="AC61" s="15">
        <v>62</v>
      </c>
      <c r="AD61" s="15">
        <v>124</v>
      </c>
      <c r="AE61" s="203"/>
      <c r="AF61" s="203"/>
      <c r="AG61" s="203"/>
      <c r="AH61" s="13"/>
      <c r="AI61" s="14"/>
      <c r="AJ61" s="50" t="s">
        <v>99</v>
      </c>
      <c r="AK61" s="18">
        <v>16</v>
      </c>
      <c r="AL61" s="20">
        <v>20</v>
      </c>
      <c r="AM61" s="18">
        <v>16</v>
      </c>
      <c r="AN61" s="20">
        <v>20</v>
      </c>
      <c r="AO61" s="18">
        <v>16</v>
      </c>
      <c r="AP61" s="20">
        <v>20</v>
      </c>
      <c r="AQ61" s="18">
        <v>16</v>
      </c>
      <c r="AR61" s="215"/>
      <c r="AS61" s="253">
        <v>186</v>
      </c>
      <c r="AT61" s="250"/>
      <c r="AU61" s="70"/>
      <c r="AV61" s="70"/>
      <c r="AW61" s="70"/>
      <c r="AX61" s="70"/>
      <c r="AY61" s="70"/>
      <c r="AZ61" s="70"/>
      <c r="BA61" s="70"/>
      <c r="BB61" s="70"/>
      <c r="BC61" s="70"/>
      <c r="BD61" s="70"/>
      <c r="BE61" s="70"/>
    </row>
    <row r="62" spans="1:57" s="27" customFormat="1" ht="63.75" x14ac:dyDescent="0.2">
      <c r="A62" s="120" t="s">
        <v>61</v>
      </c>
      <c r="B62" s="121" t="s">
        <v>209</v>
      </c>
      <c r="C62" s="170"/>
      <c r="D62" s="171"/>
      <c r="E62" s="171"/>
      <c r="F62" s="171"/>
      <c r="G62" s="171"/>
      <c r="H62" s="171"/>
      <c r="I62" s="171"/>
      <c r="J62" s="172"/>
      <c r="K62" s="170"/>
      <c r="L62" s="171"/>
      <c r="M62" s="171"/>
      <c r="N62" s="171"/>
      <c r="O62" s="171"/>
      <c r="P62" s="171"/>
      <c r="Q62" s="171"/>
      <c r="R62" s="172"/>
      <c r="S62" s="170"/>
      <c r="T62" s="171"/>
      <c r="U62" s="171"/>
      <c r="V62" s="171"/>
      <c r="W62" s="171"/>
      <c r="X62" s="171"/>
      <c r="Y62" s="171"/>
      <c r="Z62" s="172"/>
      <c r="AA62" s="58"/>
      <c r="AB62" s="45">
        <f>SUM(AB63:AB65)</f>
        <v>174</v>
      </c>
      <c r="AC62" s="45">
        <f>SUM(AC63:AC65)</f>
        <v>58</v>
      </c>
      <c r="AD62" s="45">
        <f>SUM(AD63:AD65)</f>
        <v>116</v>
      </c>
      <c r="AE62" s="205"/>
      <c r="AF62" s="205"/>
      <c r="AG62" s="205"/>
      <c r="AH62" s="23"/>
      <c r="AI62" s="24"/>
      <c r="AJ62" s="51"/>
      <c r="AK62" s="26"/>
      <c r="AL62" s="25"/>
      <c r="AM62" s="26"/>
      <c r="AN62" s="25"/>
      <c r="AO62" s="26"/>
      <c r="AP62" s="25"/>
      <c r="AQ62" s="26"/>
      <c r="AR62" s="216"/>
      <c r="AS62" s="255">
        <v>174</v>
      </c>
      <c r="AT62" s="249"/>
      <c r="AU62" s="71"/>
      <c r="AV62" s="71"/>
      <c r="AW62" s="71"/>
      <c r="AX62" s="71"/>
      <c r="AY62" s="71"/>
      <c r="AZ62" s="71"/>
      <c r="BA62" s="71"/>
      <c r="BB62" s="71"/>
      <c r="BC62" s="71"/>
      <c r="BD62" s="71"/>
      <c r="BE62" s="71"/>
    </row>
    <row r="63" spans="1:57" s="6" customFormat="1" ht="25.5" x14ac:dyDescent="0.2">
      <c r="A63" s="122"/>
      <c r="B63" s="123" t="s">
        <v>210</v>
      </c>
      <c r="C63" s="168"/>
      <c r="D63" s="161"/>
      <c r="E63" s="161"/>
      <c r="F63" s="161"/>
      <c r="G63" s="161"/>
      <c r="H63" s="161"/>
      <c r="I63" s="161"/>
      <c r="J63" s="169"/>
      <c r="K63" s="168"/>
      <c r="L63" s="161"/>
      <c r="M63" s="161"/>
      <c r="N63" s="161"/>
      <c r="O63" s="161"/>
      <c r="P63" s="161"/>
      <c r="Q63" s="161"/>
      <c r="R63" s="169">
        <v>8</v>
      </c>
      <c r="S63" s="168"/>
      <c r="T63" s="161"/>
      <c r="U63" s="161"/>
      <c r="V63" s="161"/>
      <c r="W63" s="161"/>
      <c r="X63" s="161"/>
      <c r="Y63" s="161"/>
      <c r="Z63" s="169"/>
      <c r="AA63" s="57"/>
      <c r="AB63" s="44">
        <v>60</v>
      </c>
      <c r="AC63" s="15">
        <v>20</v>
      </c>
      <c r="AD63" s="15">
        <f t="shared" ref="AD63" si="21">SUM(AK63:AR63)</f>
        <v>40</v>
      </c>
      <c r="AE63" s="203">
        <v>20</v>
      </c>
      <c r="AF63" s="203">
        <v>20</v>
      </c>
      <c r="AG63" s="203"/>
      <c r="AH63" s="13" t="s">
        <v>95</v>
      </c>
      <c r="AI63" s="14"/>
      <c r="AJ63" s="50"/>
      <c r="AK63" s="18"/>
      <c r="AL63" s="20"/>
      <c r="AM63" s="18"/>
      <c r="AN63" s="20"/>
      <c r="AO63" s="18"/>
      <c r="AP63" s="20"/>
      <c r="AQ63" s="18"/>
      <c r="AR63" s="215">
        <v>40</v>
      </c>
      <c r="AS63" s="253">
        <v>60</v>
      </c>
      <c r="AT63" s="250"/>
      <c r="AU63" s="70"/>
      <c r="AV63" s="70"/>
      <c r="AW63" s="70"/>
      <c r="AX63" s="70"/>
      <c r="AY63" s="70"/>
      <c r="AZ63" s="70"/>
      <c r="BA63" s="70"/>
      <c r="BB63" s="70"/>
      <c r="BC63" s="70"/>
      <c r="BD63" s="70"/>
      <c r="BE63" s="70"/>
    </row>
    <row r="64" spans="1:57" s="6" customFormat="1" x14ac:dyDescent="0.2">
      <c r="A64" s="122"/>
      <c r="B64" s="123" t="s">
        <v>100</v>
      </c>
      <c r="C64" s="168"/>
      <c r="D64" s="161"/>
      <c r="E64" s="161"/>
      <c r="F64" s="161">
        <v>4</v>
      </c>
      <c r="G64" s="161"/>
      <c r="H64" s="161"/>
      <c r="I64" s="161"/>
      <c r="J64" s="169"/>
      <c r="K64" s="168"/>
      <c r="L64" s="161"/>
      <c r="M64" s="161"/>
      <c r="N64" s="161"/>
      <c r="O64" s="161"/>
      <c r="P64" s="161"/>
      <c r="Q64" s="161"/>
      <c r="R64" s="169"/>
      <c r="S64" s="168"/>
      <c r="T64" s="161"/>
      <c r="U64" s="161"/>
      <c r="V64" s="161"/>
      <c r="W64" s="161"/>
      <c r="X64" s="161"/>
      <c r="Y64" s="161"/>
      <c r="Z64" s="169"/>
      <c r="AA64" s="57"/>
      <c r="AB64" s="44">
        <v>60</v>
      </c>
      <c r="AC64" s="15">
        <v>20</v>
      </c>
      <c r="AD64" s="15">
        <v>40</v>
      </c>
      <c r="AE64" s="203">
        <v>20</v>
      </c>
      <c r="AF64" s="203">
        <v>20</v>
      </c>
      <c r="AG64" s="203"/>
      <c r="AH64" s="13" t="s">
        <v>95</v>
      </c>
      <c r="AI64" s="14"/>
      <c r="AJ64" s="50"/>
      <c r="AK64" s="18"/>
      <c r="AL64" s="20"/>
      <c r="AM64" s="18"/>
      <c r="AN64" s="20">
        <v>40</v>
      </c>
      <c r="AO64" s="18"/>
      <c r="AP64" s="20"/>
      <c r="AQ64" s="18"/>
      <c r="AR64" s="215"/>
      <c r="AS64" s="250">
        <v>60</v>
      </c>
      <c r="AT64" s="250"/>
      <c r="AU64" s="70"/>
      <c r="AV64" s="70"/>
      <c r="AW64" s="70"/>
      <c r="AX64" s="70"/>
      <c r="AY64" s="70"/>
      <c r="AZ64" s="70"/>
      <c r="BA64" s="70"/>
      <c r="BB64" s="70"/>
      <c r="BC64" s="70"/>
      <c r="BD64" s="70"/>
      <c r="BE64" s="70"/>
    </row>
    <row r="65" spans="1:57" s="6" customFormat="1" ht="25.5" x14ac:dyDescent="0.2">
      <c r="A65" s="122"/>
      <c r="B65" s="123" t="s">
        <v>211</v>
      </c>
      <c r="C65" s="168"/>
      <c r="D65" s="161"/>
      <c r="E65" s="161"/>
      <c r="F65" s="161"/>
      <c r="G65" s="161"/>
      <c r="H65" s="161"/>
      <c r="I65" s="161"/>
      <c r="J65" s="169"/>
      <c r="K65" s="168"/>
      <c r="L65" s="161">
        <v>2</v>
      </c>
      <c r="M65" s="161"/>
      <c r="N65" s="161"/>
      <c r="O65" s="161"/>
      <c r="P65" s="161"/>
      <c r="Q65" s="161"/>
      <c r="R65" s="169"/>
      <c r="S65" s="168"/>
      <c r="T65" s="161"/>
      <c r="U65" s="161"/>
      <c r="V65" s="161"/>
      <c r="W65" s="161"/>
      <c r="X65" s="161"/>
      <c r="Y65" s="161"/>
      <c r="Z65" s="169"/>
      <c r="AA65" s="57"/>
      <c r="AB65" s="44">
        <v>54</v>
      </c>
      <c r="AC65" s="15">
        <v>18</v>
      </c>
      <c r="AD65" s="15">
        <v>36</v>
      </c>
      <c r="AE65" s="203"/>
      <c r="AF65" s="203">
        <v>36</v>
      </c>
      <c r="AG65" s="203"/>
      <c r="AH65" s="13"/>
      <c r="AI65" s="14"/>
      <c r="AJ65" s="50" t="s">
        <v>99</v>
      </c>
      <c r="AK65" s="18">
        <v>16</v>
      </c>
      <c r="AL65" s="20">
        <v>20</v>
      </c>
      <c r="AM65" s="18"/>
      <c r="AN65" s="20"/>
      <c r="AO65" s="18"/>
      <c r="AP65" s="20"/>
      <c r="AQ65" s="18"/>
      <c r="AR65" s="215"/>
      <c r="AS65" s="253">
        <v>54</v>
      </c>
      <c r="AT65" s="250"/>
      <c r="AU65" s="70"/>
      <c r="AV65" s="70"/>
      <c r="AW65" s="70"/>
      <c r="AX65" s="70"/>
      <c r="AY65" s="70"/>
      <c r="AZ65" s="70"/>
      <c r="BA65" s="70"/>
      <c r="BB65" s="70"/>
      <c r="BC65" s="70"/>
      <c r="BD65" s="70"/>
      <c r="BE65" s="70"/>
    </row>
    <row r="66" spans="1:57" ht="27" x14ac:dyDescent="0.2">
      <c r="A66" s="99"/>
      <c r="B66" s="100" t="s">
        <v>28</v>
      </c>
      <c r="C66" s="165"/>
      <c r="D66" s="166"/>
      <c r="E66" s="166"/>
      <c r="F66" s="166"/>
      <c r="G66" s="166"/>
      <c r="H66" s="166"/>
      <c r="I66" s="166"/>
      <c r="J66" s="167"/>
      <c r="K66" s="165"/>
      <c r="L66" s="166"/>
      <c r="M66" s="166"/>
      <c r="N66" s="166"/>
      <c r="O66" s="166"/>
      <c r="P66" s="166"/>
      <c r="Q66" s="166"/>
      <c r="R66" s="167"/>
      <c r="S66" s="165"/>
      <c r="T66" s="166"/>
      <c r="U66" s="166"/>
      <c r="V66" s="166"/>
      <c r="W66" s="166"/>
      <c r="X66" s="166"/>
      <c r="Y66" s="166"/>
      <c r="Z66" s="167"/>
      <c r="AA66" s="56"/>
      <c r="AB66" s="17"/>
      <c r="AC66" s="10"/>
      <c r="AD66" s="10"/>
      <c r="AE66" s="204"/>
      <c r="AF66" s="204"/>
      <c r="AG66" s="204"/>
      <c r="AH66" s="11"/>
      <c r="AI66" s="12"/>
      <c r="AJ66" s="49"/>
      <c r="AK66" s="61">
        <f t="shared" ref="AK66:AR66" si="22">SUM(AK48:AK65)/AK7</f>
        <v>11</v>
      </c>
      <c r="AL66" s="62">
        <f t="shared" si="22"/>
        <v>7.1</v>
      </c>
      <c r="AM66" s="61">
        <f t="shared" si="22"/>
        <v>10</v>
      </c>
      <c r="AN66" s="62">
        <f t="shared" si="22"/>
        <v>9.9</v>
      </c>
      <c r="AO66" s="61">
        <f t="shared" si="22"/>
        <v>8</v>
      </c>
      <c r="AP66" s="62">
        <f t="shared" si="22"/>
        <v>10.3</v>
      </c>
      <c r="AQ66" s="61">
        <f t="shared" si="22"/>
        <v>13</v>
      </c>
      <c r="AR66" s="214">
        <f t="shared" si="22"/>
        <v>14.105263157894736</v>
      </c>
      <c r="AS66" s="2"/>
      <c r="AT66" s="219"/>
      <c r="AU66" s="70"/>
      <c r="AV66" s="70"/>
      <c r="AW66" s="70"/>
      <c r="AX66" s="70"/>
      <c r="AY66" s="70"/>
      <c r="AZ66" s="70"/>
      <c r="BA66" s="70"/>
      <c r="BB66" s="70"/>
      <c r="BC66" s="70"/>
      <c r="BD66" s="70"/>
      <c r="BE66" s="70"/>
    </row>
    <row r="67" spans="1:57" s="27" customFormat="1" x14ac:dyDescent="0.2">
      <c r="A67" s="125" t="s">
        <v>90</v>
      </c>
      <c r="B67" s="98" t="s">
        <v>68</v>
      </c>
      <c r="C67" s="173"/>
      <c r="D67" s="174"/>
      <c r="E67" s="174"/>
      <c r="F67" s="174"/>
      <c r="G67" s="174"/>
      <c r="H67" s="174"/>
      <c r="I67" s="174"/>
      <c r="J67" s="175"/>
      <c r="K67" s="173"/>
      <c r="L67" s="174"/>
      <c r="M67" s="174"/>
      <c r="N67" s="174"/>
      <c r="O67" s="174"/>
      <c r="P67" s="174"/>
      <c r="Q67" s="174"/>
      <c r="R67" s="175"/>
      <c r="S67" s="173"/>
      <c r="T67" s="174"/>
      <c r="U67" s="174"/>
      <c r="V67" s="174"/>
      <c r="W67" s="174"/>
      <c r="X67" s="174"/>
      <c r="Y67" s="174"/>
      <c r="Z67" s="175"/>
      <c r="AA67" s="59"/>
      <c r="AB67" s="37">
        <f>SUM(AB68:AB68)</f>
        <v>810</v>
      </c>
      <c r="AC67" s="37">
        <f>SUM(AC68:AC68)</f>
        <v>270</v>
      </c>
      <c r="AD67" s="37">
        <f>SUM(AD68:AD68)</f>
        <v>540</v>
      </c>
      <c r="AE67" s="201"/>
      <c r="AF67" s="201"/>
      <c r="AG67" s="201"/>
      <c r="AH67" s="34"/>
      <c r="AI67" s="35"/>
      <c r="AJ67" s="52"/>
      <c r="AK67" s="37"/>
      <c r="AL67" s="36"/>
      <c r="AM67" s="37"/>
      <c r="AN67" s="36"/>
      <c r="AO67" s="37"/>
      <c r="AP67" s="36"/>
      <c r="AQ67" s="37"/>
      <c r="AR67" s="202"/>
      <c r="AS67" s="251">
        <v>810</v>
      </c>
      <c r="AT67" s="247"/>
    </row>
    <row r="68" spans="1:57" s="274" customFormat="1" x14ac:dyDescent="0.2">
      <c r="A68" s="259" t="s">
        <v>69</v>
      </c>
      <c r="B68" s="260" t="s">
        <v>212</v>
      </c>
      <c r="C68" s="261"/>
      <c r="D68" s="262"/>
      <c r="E68" s="262"/>
      <c r="F68" s="262"/>
      <c r="G68" s="262"/>
      <c r="H68" s="262"/>
      <c r="I68" s="262"/>
      <c r="J68" s="263"/>
      <c r="K68" s="261"/>
      <c r="L68" s="262"/>
      <c r="M68" s="262"/>
      <c r="N68" s="262"/>
      <c r="O68" s="262"/>
      <c r="P68" s="262"/>
      <c r="Q68" s="262"/>
      <c r="R68" s="263"/>
      <c r="S68" s="261"/>
      <c r="T68" s="262"/>
      <c r="U68" s="262"/>
      <c r="V68" s="262"/>
      <c r="W68" s="262"/>
      <c r="X68" s="262"/>
      <c r="Y68" s="262"/>
      <c r="Z68" s="263"/>
      <c r="AA68" s="264"/>
      <c r="AB68" s="265">
        <f t="shared" ref="AB68" si="23">AC68+AD68</f>
        <v>810</v>
      </c>
      <c r="AC68" s="266">
        <v>270</v>
      </c>
      <c r="AD68" s="266">
        <f t="shared" ref="AD68" si="24">SUM(AK68:AR68)</f>
        <v>540</v>
      </c>
      <c r="AE68" s="267"/>
      <c r="AF68" s="267">
        <v>540</v>
      </c>
      <c r="AG68" s="267"/>
      <c r="AH68" s="268" t="s">
        <v>95</v>
      </c>
      <c r="AI68" s="269"/>
      <c r="AJ68" s="270"/>
      <c r="AK68" s="265">
        <v>32</v>
      </c>
      <c r="AL68" s="271">
        <v>80</v>
      </c>
      <c r="AM68" s="265">
        <v>64</v>
      </c>
      <c r="AN68" s="271">
        <v>80</v>
      </c>
      <c r="AO68" s="265">
        <v>64</v>
      </c>
      <c r="AP68" s="271">
        <v>80</v>
      </c>
      <c r="AQ68" s="265">
        <v>64</v>
      </c>
      <c r="AR68" s="267">
        <v>76</v>
      </c>
      <c r="AS68" s="272">
        <f t="shared" si="20"/>
        <v>810</v>
      </c>
      <c r="AT68" s="273"/>
    </row>
    <row r="69" spans="1:57" s="6" customFormat="1" ht="27" x14ac:dyDescent="0.2">
      <c r="A69" s="99"/>
      <c r="B69" s="100" t="s">
        <v>28</v>
      </c>
      <c r="C69" s="165"/>
      <c r="D69" s="166"/>
      <c r="E69" s="166"/>
      <c r="F69" s="166"/>
      <c r="G69" s="166"/>
      <c r="H69" s="166"/>
      <c r="I69" s="166"/>
      <c r="J69" s="167"/>
      <c r="K69" s="165"/>
      <c r="L69" s="166"/>
      <c r="M69" s="166"/>
      <c r="N69" s="166"/>
      <c r="O69" s="166"/>
      <c r="P69" s="166"/>
      <c r="Q69" s="166"/>
      <c r="R69" s="167"/>
      <c r="S69" s="165"/>
      <c r="T69" s="166"/>
      <c r="U69" s="166"/>
      <c r="V69" s="166"/>
      <c r="W69" s="166"/>
      <c r="X69" s="166"/>
      <c r="Y69" s="166"/>
      <c r="Z69" s="167"/>
      <c r="AA69" s="56"/>
      <c r="AB69" s="17"/>
      <c r="AC69" s="10"/>
      <c r="AD69" s="10"/>
      <c r="AE69" s="204"/>
      <c r="AF69" s="204"/>
      <c r="AG69" s="204"/>
      <c r="AH69" s="11"/>
      <c r="AI69" s="12"/>
      <c r="AJ69" s="49"/>
      <c r="AK69" s="61">
        <f>SUM(AK68:AK68)/16</f>
        <v>2</v>
      </c>
      <c r="AL69" s="62">
        <f>SUM(AL68:AL68)/20</f>
        <v>4</v>
      </c>
      <c r="AM69" s="61">
        <f>SUM(AM68:AM68)/16</f>
        <v>4</v>
      </c>
      <c r="AN69" s="62">
        <f>SUM(AN68:AN68)/20</f>
        <v>4</v>
      </c>
      <c r="AO69" s="61">
        <f>SUM(AO68:AO68)/16</f>
        <v>4</v>
      </c>
      <c r="AP69" s="62">
        <f>SUM(AP68:AP68)/20</f>
        <v>4</v>
      </c>
      <c r="AQ69" s="61">
        <f>SUM(AQ68:AQ68)/16</f>
        <v>4</v>
      </c>
      <c r="AR69" s="214">
        <f>SUM(AR68:AR68)/19</f>
        <v>4</v>
      </c>
      <c r="AS69" s="2"/>
      <c r="AT69" s="219"/>
    </row>
    <row r="70" spans="1:57" s="109" customFormat="1" ht="25.5" customHeight="1" x14ac:dyDescent="0.2">
      <c r="A70" s="101" t="s">
        <v>71</v>
      </c>
      <c r="B70" s="102" t="s">
        <v>96</v>
      </c>
      <c r="C70" s="176"/>
      <c r="D70" s="177"/>
      <c r="E70" s="177"/>
      <c r="F70" s="177"/>
      <c r="G70" s="177"/>
      <c r="H70" s="177"/>
      <c r="I70" s="177"/>
      <c r="J70" s="178"/>
      <c r="K70" s="176"/>
      <c r="L70" s="177"/>
      <c r="M70" s="177"/>
      <c r="N70" s="177"/>
      <c r="O70" s="177"/>
      <c r="P70" s="177"/>
      <c r="Q70" s="177"/>
      <c r="R70" s="178"/>
      <c r="S70" s="176"/>
      <c r="T70" s="177"/>
      <c r="U70" s="177"/>
      <c r="V70" s="177"/>
      <c r="W70" s="177"/>
      <c r="X70" s="177"/>
      <c r="Y70" s="177"/>
      <c r="Z70" s="178"/>
      <c r="AA70" s="103"/>
      <c r="AB70" s="104" t="str">
        <f>AB71</f>
        <v>4 нед</v>
      </c>
      <c r="AC70" s="104">
        <f>SUM(AC71:AC71)</f>
        <v>0</v>
      </c>
      <c r="AD70" s="104">
        <f>SUM(AD71:AD71)</f>
        <v>144</v>
      </c>
      <c r="AE70" s="206"/>
      <c r="AF70" s="206"/>
      <c r="AG70" s="206"/>
      <c r="AH70" s="105"/>
      <c r="AI70" s="106"/>
      <c r="AJ70" s="107"/>
      <c r="AK70" s="104"/>
      <c r="AL70" s="108"/>
      <c r="AM70" s="104"/>
      <c r="AN70" s="108"/>
      <c r="AO70" s="104"/>
      <c r="AP70" s="108"/>
      <c r="AQ70" s="104"/>
      <c r="AR70" s="217"/>
      <c r="AS70" s="221"/>
      <c r="AT70" s="221"/>
    </row>
    <row r="71" spans="1:57" s="119" customFormat="1" x14ac:dyDescent="0.2">
      <c r="A71" s="110" t="s">
        <v>72</v>
      </c>
      <c r="B71" s="111" t="s">
        <v>73</v>
      </c>
      <c r="C71" s="159"/>
      <c r="D71" s="160"/>
      <c r="E71" s="160"/>
      <c r="F71" s="160"/>
      <c r="G71" s="160"/>
      <c r="H71" s="160"/>
      <c r="I71" s="160"/>
      <c r="J71" s="179"/>
      <c r="K71" s="159"/>
      <c r="L71" s="160"/>
      <c r="M71" s="160"/>
      <c r="N71" s="160"/>
      <c r="O71" s="160"/>
      <c r="P71" s="160"/>
      <c r="Q71" s="160"/>
      <c r="R71" s="179"/>
      <c r="S71" s="159"/>
      <c r="T71" s="160">
        <v>2</v>
      </c>
      <c r="U71" s="160"/>
      <c r="V71" s="160">
        <v>4</v>
      </c>
      <c r="W71" s="160"/>
      <c r="X71" s="160">
        <v>6</v>
      </c>
      <c r="Y71" s="160"/>
      <c r="Z71" s="179"/>
      <c r="AA71" s="112"/>
      <c r="AB71" s="113" t="str">
        <f>CONCATENATE(SUM(AD71)/36," нед")</f>
        <v>4 нед</v>
      </c>
      <c r="AC71" s="114"/>
      <c r="AD71" s="114">
        <f t="shared" ref="AD71" si="25">SUM(AK71:AR71)</f>
        <v>144</v>
      </c>
      <c r="AE71" s="203">
        <f>AD71-AF71</f>
        <v>0</v>
      </c>
      <c r="AF71" s="203">
        <v>144</v>
      </c>
      <c r="AG71" s="207"/>
      <c r="AH71" s="115" t="s">
        <v>95</v>
      </c>
      <c r="AI71" s="116" t="s">
        <v>88</v>
      </c>
      <c r="AJ71" s="117" t="s">
        <v>99</v>
      </c>
      <c r="AK71" s="113">
        <v>18</v>
      </c>
      <c r="AL71" s="118">
        <v>18</v>
      </c>
      <c r="AM71" s="113">
        <v>18</v>
      </c>
      <c r="AN71" s="118">
        <v>18</v>
      </c>
      <c r="AO71" s="113">
        <v>18</v>
      </c>
      <c r="AP71" s="118">
        <v>18</v>
      </c>
      <c r="AQ71" s="113">
        <v>18</v>
      </c>
      <c r="AR71" s="207">
        <v>18</v>
      </c>
      <c r="AS71" s="222"/>
      <c r="AT71" s="222"/>
    </row>
    <row r="72" spans="1:57" s="27" customFormat="1" ht="13.5" customHeight="1" x14ac:dyDescent="0.2">
      <c r="A72" s="120" t="s">
        <v>62</v>
      </c>
      <c r="B72" s="121" t="s">
        <v>63</v>
      </c>
      <c r="C72" s="170"/>
      <c r="D72" s="171"/>
      <c r="E72" s="171"/>
      <c r="F72" s="171"/>
      <c r="G72" s="171"/>
      <c r="H72" s="171"/>
      <c r="I72" s="171"/>
      <c r="J72" s="172"/>
      <c r="K72" s="170"/>
      <c r="L72" s="171"/>
      <c r="M72" s="171"/>
      <c r="N72" s="171"/>
      <c r="O72" s="171"/>
      <c r="P72" s="171"/>
      <c r="Q72" s="171"/>
      <c r="R72" s="172"/>
      <c r="S72" s="170"/>
      <c r="T72" s="171"/>
      <c r="U72" s="171"/>
      <c r="V72" s="171"/>
      <c r="W72" s="171"/>
      <c r="X72" s="171"/>
      <c r="Y72" s="171"/>
      <c r="Z72" s="172"/>
      <c r="AA72" s="58"/>
      <c r="AB72" s="45">
        <v>379</v>
      </c>
      <c r="AC72" s="45">
        <v>126</v>
      </c>
      <c r="AD72" s="45">
        <v>253</v>
      </c>
      <c r="AE72" s="205"/>
      <c r="AF72" s="205"/>
      <c r="AG72" s="205"/>
      <c r="AH72" s="23"/>
      <c r="AI72" s="24"/>
      <c r="AJ72" s="51"/>
      <c r="AK72" s="26"/>
      <c r="AL72" s="25"/>
      <c r="AM72" s="26"/>
      <c r="AN72" s="25"/>
      <c r="AO72" s="26"/>
      <c r="AP72" s="25"/>
      <c r="AQ72" s="26"/>
      <c r="AR72" s="216"/>
      <c r="AS72" s="255">
        <f t="shared" si="20"/>
        <v>379</v>
      </c>
      <c r="AT72" s="249"/>
      <c r="AU72" s="71"/>
      <c r="AV72" s="71"/>
      <c r="AW72" s="71"/>
      <c r="AX72" s="71"/>
      <c r="AY72" s="71"/>
      <c r="AZ72" s="71"/>
      <c r="BA72" s="71"/>
      <c r="BB72" s="71"/>
      <c r="BC72" s="71"/>
      <c r="BD72" s="71"/>
      <c r="BE72" s="71"/>
    </row>
    <row r="73" spans="1:57" s="27" customFormat="1" ht="38.25" x14ac:dyDescent="0.2">
      <c r="A73" s="120" t="s">
        <v>64</v>
      </c>
      <c r="B73" s="121" t="s">
        <v>66</v>
      </c>
      <c r="C73" s="170"/>
      <c r="D73" s="171"/>
      <c r="E73" s="171"/>
      <c r="F73" s="171"/>
      <c r="G73" s="171"/>
      <c r="H73" s="171"/>
      <c r="I73" s="171"/>
      <c r="J73" s="172"/>
      <c r="K73" s="170"/>
      <c r="L73" s="171"/>
      <c r="M73" s="171"/>
      <c r="N73" s="171"/>
      <c r="O73" s="171"/>
      <c r="P73" s="171"/>
      <c r="Q73" s="171"/>
      <c r="R73" s="172"/>
      <c r="S73" s="170"/>
      <c r="T73" s="171"/>
      <c r="U73" s="171"/>
      <c r="V73" s="171"/>
      <c r="W73" s="171"/>
      <c r="X73" s="171"/>
      <c r="Y73" s="171"/>
      <c r="Z73" s="172"/>
      <c r="AA73" s="58"/>
      <c r="AB73" s="45">
        <f>SUM(AB74:AB74)</f>
        <v>60</v>
      </c>
      <c r="AC73" s="45">
        <f>SUM(AC74:AC74)</f>
        <v>20</v>
      </c>
      <c r="AD73" s="45">
        <f>SUM(AD74:AD74)</f>
        <v>40</v>
      </c>
      <c r="AE73" s="205"/>
      <c r="AF73" s="205"/>
      <c r="AG73" s="205"/>
      <c r="AH73" s="23"/>
      <c r="AI73" s="24"/>
      <c r="AJ73" s="51"/>
      <c r="AK73" s="26"/>
      <c r="AL73" s="25"/>
      <c r="AM73" s="26"/>
      <c r="AN73" s="25"/>
      <c r="AO73" s="26"/>
      <c r="AP73" s="25"/>
      <c r="AQ73" s="26"/>
      <c r="AR73" s="216"/>
      <c r="AS73" s="255">
        <v>60</v>
      </c>
      <c r="AT73" s="249"/>
      <c r="AU73" s="71"/>
      <c r="AV73" s="71"/>
      <c r="AW73" s="71"/>
      <c r="AX73" s="71"/>
      <c r="AY73" s="71"/>
      <c r="AZ73" s="71"/>
      <c r="BA73" s="71"/>
      <c r="BB73" s="71"/>
      <c r="BC73" s="71"/>
      <c r="BD73" s="71"/>
      <c r="BE73" s="71"/>
    </row>
    <row r="74" spans="1:57" ht="38.25" x14ac:dyDescent="0.2">
      <c r="A74" s="122"/>
      <c r="B74" s="123" t="s">
        <v>66</v>
      </c>
      <c r="C74" s="168"/>
      <c r="D74" s="161"/>
      <c r="E74" s="161"/>
      <c r="F74" s="161">
        <v>4</v>
      </c>
      <c r="G74" s="161"/>
      <c r="H74" s="161"/>
      <c r="I74" s="161"/>
      <c r="J74" s="169"/>
      <c r="K74" s="168"/>
      <c r="L74" s="161"/>
      <c r="M74" s="161"/>
      <c r="N74" s="161"/>
      <c r="O74" s="161"/>
      <c r="P74" s="161"/>
      <c r="Q74" s="161"/>
      <c r="R74" s="169"/>
      <c r="S74" s="168"/>
      <c r="T74" s="161"/>
      <c r="U74" s="161"/>
      <c r="V74" s="161"/>
      <c r="W74" s="161"/>
      <c r="X74" s="161"/>
      <c r="Y74" s="161"/>
      <c r="Z74" s="169"/>
      <c r="AA74" s="57"/>
      <c r="AB74" s="44">
        <f t="shared" si="7"/>
        <v>60</v>
      </c>
      <c r="AC74" s="15">
        <f t="shared" si="4"/>
        <v>20</v>
      </c>
      <c r="AD74" s="15">
        <f t="shared" si="8"/>
        <v>40</v>
      </c>
      <c r="AE74" s="203">
        <v>20</v>
      </c>
      <c r="AF74" s="203">
        <v>20</v>
      </c>
      <c r="AG74" s="203"/>
      <c r="AH74" s="13" t="s">
        <v>95</v>
      </c>
      <c r="AI74" s="14"/>
      <c r="AJ74" s="50"/>
      <c r="AK74" s="18"/>
      <c r="AL74" s="20"/>
      <c r="AM74" s="18"/>
      <c r="AN74" s="20">
        <v>40</v>
      </c>
      <c r="AO74" s="18"/>
      <c r="AP74" s="20"/>
      <c r="AQ74" s="18"/>
      <c r="AR74" s="215"/>
      <c r="AS74" s="253">
        <v>60</v>
      </c>
      <c r="AT74" s="250"/>
      <c r="AU74" s="70"/>
      <c r="AV74" s="70"/>
      <c r="AW74" s="70"/>
      <c r="AX74" s="70"/>
      <c r="AY74" s="70"/>
      <c r="AZ74" s="70"/>
      <c r="BA74" s="70"/>
      <c r="BB74" s="70"/>
      <c r="BC74" s="70"/>
      <c r="BD74" s="70"/>
      <c r="BE74" s="70"/>
    </row>
    <row r="75" spans="1:57" s="27" customFormat="1" ht="25.5" customHeight="1" x14ac:dyDescent="0.2">
      <c r="A75" s="120" t="s">
        <v>65</v>
      </c>
      <c r="B75" s="121" t="s">
        <v>67</v>
      </c>
      <c r="C75" s="170"/>
      <c r="D75" s="171"/>
      <c r="E75" s="171"/>
      <c r="F75" s="171"/>
      <c r="G75" s="171"/>
      <c r="H75" s="171"/>
      <c r="I75" s="171"/>
      <c r="J75" s="172">
        <v>8</v>
      </c>
      <c r="K75" s="170"/>
      <c r="L75" s="171"/>
      <c r="M75" s="171"/>
      <c r="N75" s="171"/>
      <c r="O75" s="171"/>
      <c r="P75" s="171">
        <v>6</v>
      </c>
      <c r="Q75" s="171"/>
      <c r="R75" s="172"/>
      <c r="S75" s="170"/>
      <c r="T75" s="171"/>
      <c r="U75" s="171"/>
      <c r="V75" s="171"/>
      <c r="W75" s="171"/>
      <c r="X75" s="171"/>
      <c r="Y75" s="171"/>
      <c r="Z75" s="172"/>
      <c r="AA75" s="58"/>
      <c r="AB75" s="45">
        <f>SUM(AB76:AB77)</f>
        <v>319</v>
      </c>
      <c r="AC75" s="45">
        <f>SUM(AC76:AC77)</f>
        <v>106</v>
      </c>
      <c r="AD75" s="45">
        <f>SUM(AD76:AD77)</f>
        <v>213</v>
      </c>
      <c r="AE75" s="205"/>
      <c r="AF75" s="205"/>
      <c r="AG75" s="205"/>
      <c r="AH75" s="23"/>
      <c r="AI75" s="24"/>
      <c r="AJ75" s="51"/>
      <c r="AK75" s="26"/>
      <c r="AL75" s="25"/>
      <c r="AM75" s="26"/>
      <c r="AN75" s="25"/>
      <c r="AO75" s="26"/>
      <c r="AP75" s="25"/>
      <c r="AQ75" s="26"/>
      <c r="AR75" s="216"/>
      <c r="AS75" s="255">
        <f t="shared" si="20"/>
        <v>319</v>
      </c>
      <c r="AT75" s="249"/>
    </row>
    <row r="76" spans="1:57" ht="25.5" x14ac:dyDescent="0.2">
      <c r="A76" s="122"/>
      <c r="B76" s="123" t="s">
        <v>89</v>
      </c>
      <c r="C76" s="168"/>
      <c r="D76" s="161"/>
      <c r="E76" s="161"/>
      <c r="F76" s="161"/>
      <c r="G76" s="161"/>
      <c r="H76" s="161"/>
      <c r="I76" s="161"/>
      <c r="J76" s="169"/>
      <c r="K76" s="168"/>
      <c r="L76" s="161"/>
      <c r="M76" s="161"/>
      <c r="N76" s="161"/>
      <c r="O76" s="161"/>
      <c r="P76" s="161"/>
      <c r="Q76" s="161"/>
      <c r="R76" s="169"/>
      <c r="S76" s="168"/>
      <c r="T76" s="161"/>
      <c r="U76" s="161"/>
      <c r="V76" s="161"/>
      <c r="W76" s="161"/>
      <c r="X76" s="161"/>
      <c r="Y76" s="161"/>
      <c r="Z76" s="169"/>
      <c r="AA76" s="57"/>
      <c r="AB76" s="44">
        <f t="shared" si="7"/>
        <v>213</v>
      </c>
      <c r="AC76" s="15">
        <f t="shared" si="4"/>
        <v>71</v>
      </c>
      <c r="AD76" s="15">
        <f t="shared" si="8"/>
        <v>142</v>
      </c>
      <c r="AE76" s="203">
        <v>71</v>
      </c>
      <c r="AF76" s="203">
        <v>71</v>
      </c>
      <c r="AG76" s="203"/>
      <c r="AH76" s="13" t="s">
        <v>95</v>
      </c>
      <c r="AI76" s="278" t="s">
        <v>88</v>
      </c>
      <c r="AJ76" s="50"/>
      <c r="AK76" s="18"/>
      <c r="AL76" s="20"/>
      <c r="AM76" s="18"/>
      <c r="AN76" s="20"/>
      <c r="AO76" s="18">
        <v>32</v>
      </c>
      <c r="AP76" s="20">
        <v>40</v>
      </c>
      <c r="AQ76" s="18">
        <v>32</v>
      </c>
      <c r="AR76" s="215">
        <v>38</v>
      </c>
      <c r="AS76" s="245">
        <v>213</v>
      </c>
      <c r="AT76" s="219"/>
    </row>
    <row r="77" spans="1:57" x14ac:dyDescent="0.2">
      <c r="A77" s="122"/>
      <c r="B77" s="123" t="s">
        <v>203</v>
      </c>
      <c r="C77" s="168"/>
      <c r="D77" s="161"/>
      <c r="E77" s="161"/>
      <c r="F77" s="161"/>
      <c r="G77" s="161"/>
      <c r="H77" s="161"/>
      <c r="I77" s="161"/>
      <c r="J77" s="169"/>
      <c r="K77" s="168"/>
      <c r="L77" s="161"/>
      <c r="M77" s="161"/>
      <c r="N77" s="161"/>
      <c r="O77" s="161"/>
      <c r="P77" s="161"/>
      <c r="Q77" s="161"/>
      <c r="R77" s="169"/>
      <c r="S77" s="168"/>
      <c r="T77" s="161"/>
      <c r="U77" s="161"/>
      <c r="V77" s="161"/>
      <c r="W77" s="161"/>
      <c r="X77" s="161"/>
      <c r="Y77" s="161"/>
      <c r="Z77" s="169"/>
      <c r="AA77" s="57"/>
      <c r="AB77" s="44">
        <v>106</v>
      </c>
      <c r="AC77" s="15">
        <v>35</v>
      </c>
      <c r="AD77" s="15">
        <f t="shared" si="8"/>
        <v>71</v>
      </c>
      <c r="AE77" s="203"/>
      <c r="AF77" s="203">
        <v>71</v>
      </c>
      <c r="AG77" s="203"/>
      <c r="AH77" s="13"/>
      <c r="AI77" s="14"/>
      <c r="AJ77" s="50" t="s">
        <v>99</v>
      </c>
      <c r="AK77" s="18"/>
      <c r="AL77" s="20"/>
      <c r="AM77" s="18"/>
      <c r="AN77" s="20"/>
      <c r="AO77" s="18">
        <v>16</v>
      </c>
      <c r="AP77" s="20">
        <v>20</v>
      </c>
      <c r="AQ77" s="18">
        <v>16</v>
      </c>
      <c r="AR77" s="215">
        <v>19</v>
      </c>
      <c r="AS77" s="245">
        <v>106</v>
      </c>
      <c r="AT77" s="219"/>
    </row>
    <row r="78" spans="1:57" ht="27" x14ac:dyDescent="0.2">
      <c r="A78" s="99"/>
      <c r="B78" s="100" t="s">
        <v>28</v>
      </c>
      <c r="C78" s="165"/>
      <c r="D78" s="166"/>
      <c r="E78" s="166"/>
      <c r="F78" s="166"/>
      <c r="G78" s="166"/>
      <c r="H78" s="166"/>
      <c r="I78" s="166"/>
      <c r="J78" s="167"/>
      <c r="K78" s="165"/>
      <c r="L78" s="166"/>
      <c r="M78" s="166"/>
      <c r="N78" s="166"/>
      <c r="O78" s="166"/>
      <c r="P78" s="166"/>
      <c r="Q78" s="166"/>
      <c r="R78" s="167"/>
      <c r="S78" s="165"/>
      <c r="T78" s="166"/>
      <c r="U78" s="166"/>
      <c r="V78" s="166"/>
      <c r="W78" s="166"/>
      <c r="X78" s="166"/>
      <c r="Y78" s="166"/>
      <c r="Z78" s="167"/>
      <c r="AA78" s="56"/>
      <c r="AB78" s="17"/>
      <c r="AC78" s="10"/>
      <c r="AD78" s="10"/>
      <c r="AE78" s="204"/>
      <c r="AF78" s="204"/>
      <c r="AG78" s="204"/>
      <c r="AH78" s="11"/>
      <c r="AI78" s="12"/>
      <c r="AJ78" s="49"/>
      <c r="AK78" s="61">
        <f t="shared" ref="AK78:AR78" si="26">SUM(AK72:AK77)/AK7</f>
        <v>0</v>
      </c>
      <c r="AL78" s="62">
        <f t="shared" si="26"/>
        <v>0</v>
      </c>
      <c r="AM78" s="61">
        <f t="shared" si="26"/>
        <v>0</v>
      </c>
      <c r="AN78" s="62">
        <f t="shared" si="26"/>
        <v>2</v>
      </c>
      <c r="AO78" s="61">
        <f t="shared" si="26"/>
        <v>3</v>
      </c>
      <c r="AP78" s="62">
        <f t="shared" si="26"/>
        <v>3</v>
      </c>
      <c r="AQ78" s="61">
        <f t="shared" si="26"/>
        <v>3</v>
      </c>
      <c r="AR78" s="214">
        <f t="shared" si="26"/>
        <v>3</v>
      </c>
      <c r="AS78" s="2"/>
      <c r="AT78" s="219"/>
    </row>
    <row r="79" spans="1:57" s="27" customFormat="1" x14ac:dyDescent="0.2">
      <c r="A79" s="125" t="s">
        <v>90</v>
      </c>
      <c r="B79" s="98" t="s">
        <v>68</v>
      </c>
      <c r="C79" s="173"/>
      <c r="D79" s="174"/>
      <c r="E79" s="174"/>
      <c r="F79" s="174"/>
      <c r="G79" s="174"/>
      <c r="H79" s="174"/>
      <c r="I79" s="174"/>
      <c r="J79" s="175"/>
      <c r="K79" s="173"/>
      <c r="L79" s="174"/>
      <c r="M79" s="174"/>
      <c r="N79" s="174"/>
      <c r="O79" s="174"/>
      <c r="P79" s="174"/>
      <c r="Q79" s="174"/>
      <c r="R79" s="175"/>
      <c r="S79" s="173"/>
      <c r="T79" s="174"/>
      <c r="U79" s="174"/>
      <c r="V79" s="174"/>
      <c r="W79" s="174"/>
      <c r="X79" s="174"/>
      <c r="Y79" s="174"/>
      <c r="Z79" s="175"/>
      <c r="AA79" s="59"/>
      <c r="AB79" s="37">
        <f>SUM(AB80:AB80)</f>
        <v>216</v>
      </c>
      <c r="AC79" s="37">
        <f>SUM(AC80:AC80)</f>
        <v>72</v>
      </c>
      <c r="AD79" s="37">
        <f>SUM(AD80:AD80)</f>
        <v>144</v>
      </c>
      <c r="AE79" s="201"/>
      <c r="AF79" s="201"/>
      <c r="AG79" s="201"/>
      <c r="AH79" s="34"/>
      <c r="AI79" s="35"/>
      <c r="AJ79" s="52"/>
      <c r="AK79" s="37"/>
      <c r="AL79" s="36"/>
      <c r="AM79" s="37"/>
      <c r="AN79" s="36"/>
      <c r="AO79" s="37"/>
      <c r="AP79" s="36"/>
      <c r="AQ79" s="37"/>
      <c r="AR79" s="202"/>
      <c r="AS79" s="252">
        <v>216</v>
      </c>
      <c r="AT79" s="252"/>
    </row>
    <row r="80" spans="1:57" s="70" customFormat="1" ht="25.5" x14ac:dyDescent="0.2">
      <c r="A80" s="127" t="s">
        <v>223</v>
      </c>
      <c r="B80" s="134" t="s">
        <v>70</v>
      </c>
      <c r="C80" s="168"/>
      <c r="D80" s="161"/>
      <c r="E80" s="161"/>
      <c r="F80" s="161"/>
      <c r="G80" s="161"/>
      <c r="H80" s="161"/>
      <c r="I80" s="161"/>
      <c r="J80" s="169"/>
      <c r="K80" s="168"/>
      <c r="L80" s="161"/>
      <c r="M80" s="161"/>
      <c r="N80" s="161"/>
      <c r="O80" s="161"/>
      <c r="P80" s="161"/>
      <c r="Q80" s="161"/>
      <c r="R80" s="169">
        <v>8</v>
      </c>
      <c r="S80" s="168"/>
      <c r="T80" s="161"/>
      <c r="U80" s="161"/>
      <c r="V80" s="161"/>
      <c r="W80" s="161"/>
      <c r="X80" s="161"/>
      <c r="Y80" s="161"/>
      <c r="Z80" s="169"/>
      <c r="AA80" s="57"/>
      <c r="AB80" s="18">
        <f t="shared" ref="AB80" si="27">AC80+AD80</f>
        <v>216</v>
      </c>
      <c r="AC80" s="275">
        <f t="shared" ref="AC80:AC100" si="28">ROUNDUP(AD80/2,0)</f>
        <v>72</v>
      </c>
      <c r="AD80" s="275">
        <f t="shared" ref="AD80:AD100" si="29">SUM(AK80:AR80)</f>
        <v>144</v>
      </c>
      <c r="AE80" s="215"/>
      <c r="AF80" s="215">
        <v>144</v>
      </c>
      <c r="AG80" s="215"/>
      <c r="AH80" s="13"/>
      <c r="AI80" s="14"/>
      <c r="AJ80" s="50" t="s">
        <v>99</v>
      </c>
      <c r="AK80" s="18"/>
      <c r="AL80" s="20"/>
      <c r="AM80" s="18"/>
      <c r="AN80" s="20"/>
      <c r="AO80" s="18">
        <v>32</v>
      </c>
      <c r="AP80" s="20">
        <v>40</v>
      </c>
      <c r="AQ80" s="18">
        <v>32</v>
      </c>
      <c r="AR80" s="215">
        <v>40</v>
      </c>
      <c r="AS80" s="276">
        <f t="shared" si="20"/>
        <v>216</v>
      </c>
      <c r="AT80" s="219"/>
    </row>
    <row r="81" spans="1:46" ht="27" x14ac:dyDescent="0.2">
      <c r="A81" s="99"/>
      <c r="B81" s="100" t="s">
        <v>28</v>
      </c>
      <c r="C81" s="180"/>
      <c r="D81" s="181"/>
      <c r="E81" s="181"/>
      <c r="F81" s="181"/>
      <c r="G81" s="181"/>
      <c r="H81" s="181"/>
      <c r="I81" s="181"/>
      <c r="J81" s="182"/>
      <c r="K81" s="180"/>
      <c r="L81" s="181"/>
      <c r="M81" s="181"/>
      <c r="N81" s="181"/>
      <c r="O81" s="181"/>
      <c r="P81" s="181"/>
      <c r="Q81" s="181"/>
      <c r="R81" s="182"/>
      <c r="S81" s="180"/>
      <c r="T81" s="181"/>
      <c r="U81" s="181"/>
      <c r="V81" s="181"/>
      <c r="W81" s="181"/>
      <c r="X81" s="181"/>
      <c r="Y81" s="181"/>
      <c r="Z81" s="182"/>
      <c r="AA81" s="56"/>
      <c r="AB81" s="17"/>
      <c r="AC81" s="10"/>
      <c r="AD81" s="10"/>
      <c r="AE81" s="204"/>
      <c r="AF81" s="204"/>
      <c r="AG81" s="204"/>
      <c r="AH81" s="11"/>
      <c r="AI81" s="12"/>
      <c r="AJ81" s="49"/>
      <c r="AK81" s="61">
        <f t="shared" ref="AK81:AR81" si="30">SUM(AK80:AK80)/AK7</f>
        <v>0</v>
      </c>
      <c r="AL81" s="62">
        <f t="shared" si="30"/>
        <v>0</v>
      </c>
      <c r="AM81" s="61">
        <f t="shared" si="30"/>
        <v>0</v>
      </c>
      <c r="AN81" s="62">
        <f t="shared" si="30"/>
        <v>0</v>
      </c>
      <c r="AO81" s="61">
        <f t="shared" si="30"/>
        <v>2</v>
      </c>
      <c r="AP81" s="62">
        <f t="shared" si="30"/>
        <v>2</v>
      </c>
      <c r="AQ81" s="61">
        <f t="shared" si="30"/>
        <v>2</v>
      </c>
      <c r="AR81" s="214">
        <f t="shared" si="30"/>
        <v>2.1052631578947367</v>
      </c>
      <c r="AS81" s="2"/>
      <c r="AT81" s="219"/>
    </row>
    <row r="82" spans="1:46" s="109" customFormat="1" ht="26.25" customHeight="1" x14ac:dyDescent="0.2">
      <c r="A82" s="101" t="s">
        <v>71</v>
      </c>
      <c r="B82" s="102" t="s">
        <v>96</v>
      </c>
      <c r="C82" s="176"/>
      <c r="D82" s="177"/>
      <c r="E82" s="177"/>
      <c r="F82" s="177"/>
      <c r="G82" s="177"/>
      <c r="H82" s="177"/>
      <c r="I82" s="177"/>
      <c r="J82" s="178"/>
      <c r="K82" s="176"/>
      <c r="L82" s="177"/>
      <c r="M82" s="177"/>
      <c r="N82" s="177"/>
      <c r="O82" s="177"/>
      <c r="P82" s="177"/>
      <c r="Q82" s="177"/>
      <c r="R82" s="178"/>
      <c r="S82" s="176"/>
      <c r="T82" s="177"/>
      <c r="U82" s="177"/>
      <c r="V82" s="177"/>
      <c r="W82" s="177"/>
      <c r="X82" s="177"/>
      <c r="Y82" s="177"/>
      <c r="Z82" s="178"/>
      <c r="AA82" s="103"/>
      <c r="AB82" s="104" t="str">
        <f>AB83</f>
        <v>1 нед</v>
      </c>
      <c r="AC82" s="104">
        <f>SUM(AC83:AC83)</f>
        <v>0</v>
      </c>
      <c r="AD82" s="104">
        <f>SUM(AD83:AD83)</f>
        <v>36</v>
      </c>
      <c r="AE82" s="206"/>
      <c r="AF82" s="206"/>
      <c r="AG82" s="206"/>
      <c r="AH82" s="105"/>
      <c r="AI82" s="106"/>
      <c r="AJ82" s="107"/>
      <c r="AK82" s="104"/>
      <c r="AL82" s="108"/>
      <c r="AM82" s="104"/>
      <c r="AN82" s="108"/>
      <c r="AO82" s="104"/>
      <c r="AP82" s="108"/>
      <c r="AQ82" s="104"/>
      <c r="AR82" s="217"/>
      <c r="AS82" s="221"/>
      <c r="AT82" s="221"/>
    </row>
    <row r="83" spans="1:46" s="119" customFormat="1" x14ac:dyDescent="0.2">
      <c r="A83" s="110" t="s">
        <v>75</v>
      </c>
      <c r="B83" s="111" t="s">
        <v>76</v>
      </c>
      <c r="C83" s="159"/>
      <c r="D83" s="160"/>
      <c r="E83" s="160"/>
      <c r="F83" s="160"/>
      <c r="G83" s="160"/>
      <c r="H83" s="160"/>
      <c r="I83" s="160"/>
      <c r="J83" s="179"/>
      <c r="K83" s="159"/>
      <c r="L83" s="160"/>
      <c r="M83" s="160"/>
      <c r="N83" s="160">
        <v>4</v>
      </c>
      <c r="O83" s="160"/>
      <c r="P83" s="160"/>
      <c r="Q83" s="160"/>
      <c r="R83" s="179"/>
      <c r="S83" s="159"/>
      <c r="T83" s="160"/>
      <c r="U83" s="160">
        <v>3</v>
      </c>
      <c r="V83" s="160"/>
      <c r="W83" s="160"/>
      <c r="X83" s="160"/>
      <c r="Y83" s="160"/>
      <c r="Z83" s="179"/>
      <c r="AA83" s="112"/>
      <c r="AB83" s="113" t="str">
        <f>CONCATENATE(SUM(AD83)/36," нед")</f>
        <v>1 нед</v>
      </c>
      <c r="AC83" s="114"/>
      <c r="AD83" s="114">
        <f t="shared" ref="AD83" si="31">SUM(AK83:AR83)</f>
        <v>36</v>
      </c>
      <c r="AE83" s="203">
        <f>AD83-AF83</f>
        <v>0</v>
      </c>
      <c r="AF83" s="203">
        <v>36</v>
      </c>
      <c r="AG83" s="207"/>
      <c r="AH83" s="115"/>
      <c r="AI83" s="116"/>
      <c r="AJ83" s="117" t="s">
        <v>99</v>
      </c>
      <c r="AK83" s="113"/>
      <c r="AL83" s="118"/>
      <c r="AM83" s="113">
        <v>18</v>
      </c>
      <c r="AN83" s="118">
        <v>18</v>
      </c>
      <c r="AO83" s="113"/>
      <c r="AP83" s="118"/>
      <c r="AQ83" s="113"/>
      <c r="AR83" s="207"/>
      <c r="AS83" s="222"/>
      <c r="AT83" s="222"/>
    </row>
    <row r="84" spans="1:46" s="27" customFormat="1" ht="19.5" customHeight="1" x14ac:dyDescent="0.2">
      <c r="A84" s="128"/>
      <c r="B84" s="137" t="s">
        <v>170</v>
      </c>
      <c r="C84" s="183"/>
      <c r="D84" s="184"/>
      <c r="E84" s="184"/>
      <c r="F84" s="184"/>
      <c r="G84" s="184"/>
      <c r="H84" s="184"/>
      <c r="I84" s="184"/>
      <c r="J84" s="185"/>
      <c r="K84" s="183"/>
      <c r="L84" s="184"/>
      <c r="M84" s="184"/>
      <c r="N84" s="184"/>
      <c r="O84" s="184"/>
      <c r="P84" s="184"/>
      <c r="Q84" s="184"/>
      <c r="R84" s="185"/>
      <c r="S84" s="183"/>
      <c r="T84" s="184"/>
      <c r="U84" s="184"/>
      <c r="V84" s="184"/>
      <c r="W84" s="184"/>
      <c r="X84" s="184"/>
      <c r="Y84" s="184"/>
      <c r="Z84" s="185"/>
      <c r="AA84" s="60"/>
      <c r="AB84" s="41"/>
      <c r="AC84" s="38"/>
      <c r="AD84" s="38"/>
      <c r="AE84" s="208"/>
      <c r="AF84" s="231"/>
      <c r="AG84" s="208"/>
      <c r="AH84" s="39"/>
      <c r="AI84" s="40"/>
      <c r="AJ84" s="53"/>
      <c r="AK84" s="69">
        <f t="shared" ref="AK84:AR84" si="32">AK26+AK35+AK46+AK66+AK69+AK78+AK81</f>
        <v>36</v>
      </c>
      <c r="AL84" s="68">
        <f t="shared" si="32"/>
        <v>36</v>
      </c>
      <c r="AM84" s="69">
        <f t="shared" si="32"/>
        <v>36</v>
      </c>
      <c r="AN84" s="144">
        <f t="shared" si="32"/>
        <v>36</v>
      </c>
      <c r="AO84" s="145">
        <f t="shared" si="32"/>
        <v>36</v>
      </c>
      <c r="AP84" s="144">
        <f t="shared" si="32"/>
        <v>36</v>
      </c>
      <c r="AQ84" s="145">
        <f t="shared" si="32"/>
        <v>36</v>
      </c>
      <c r="AR84" s="144">
        <f t="shared" si="32"/>
        <v>36</v>
      </c>
      <c r="AS84" s="220"/>
      <c r="AT84" s="219"/>
    </row>
    <row r="85" spans="1:46" s="27" customFormat="1" ht="22.5" customHeight="1" x14ac:dyDescent="0.2">
      <c r="A85" s="128"/>
      <c r="B85" s="137" t="s">
        <v>169</v>
      </c>
      <c r="C85" s="183"/>
      <c r="D85" s="184"/>
      <c r="E85" s="184"/>
      <c r="F85" s="184"/>
      <c r="G85" s="184"/>
      <c r="H85" s="184"/>
      <c r="I85" s="184"/>
      <c r="J85" s="185"/>
      <c r="K85" s="183"/>
      <c r="L85" s="184"/>
      <c r="M85" s="184"/>
      <c r="N85" s="184"/>
      <c r="O85" s="184"/>
      <c r="P85" s="184"/>
      <c r="Q85" s="184"/>
      <c r="R85" s="185"/>
      <c r="S85" s="183"/>
      <c r="T85" s="184"/>
      <c r="U85" s="184"/>
      <c r="V85" s="184"/>
      <c r="W85" s="184"/>
      <c r="X85" s="184"/>
      <c r="Y85" s="184"/>
      <c r="Z85" s="185"/>
      <c r="AA85" s="60"/>
      <c r="AB85" s="41"/>
      <c r="AC85" s="38"/>
      <c r="AD85" s="38"/>
      <c r="AE85" s="208"/>
      <c r="AF85" s="231"/>
      <c r="AG85" s="208"/>
      <c r="AH85" s="39"/>
      <c r="AI85" s="40"/>
      <c r="AJ85" s="53"/>
      <c r="AK85" s="69">
        <f>AK84+AK84/2</f>
        <v>54</v>
      </c>
      <c r="AL85" s="68">
        <f t="shared" ref="AL85:AR85" si="33">AL84+AL84/2</f>
        <v>54</v>
      </c>
      <c r="AM85" s="69">
        <f t="shared" si="33"/>
        <v>54</v>
      </c>
      <c r="AN85" s="68">
        <f t="shared" si="33"/>
        <v>54</v>
      </c>
      <c r="AO85" s="69">
        <f t="shared" si="33"/>
        <v>54</v>
      </c>
      <c r="AP85" s="68">
        <f t="shared" si="33"/>
        <v>54</v>
      </c>
      <c r="AQ85" s="69">
        <f t="shared" si="33"/>
        <v>54</v>
      </c>
      <c r="AR85" s="144">
        <f t="shared" si="33"/>
        <v>54</v>
      </c>
      <c r="AS85" s="220"/>
      <c r="AT85" s="219"/>
    </row>
    <row r="86" spans="1:46" s="27" customFormat="1" ht="23.25" customHeight="1" x14ac:dyDescent="0.2">
      <c r="A86" s="125"/>
      <c r="B86" s="97" t="s">
        <v>91</v>
      </c>
      <c r="C86" s="148"/>
      <c r="D86" s="149"/>
      <c r="E86" s="149"/>
      <c r="F86" s="149"/>
      <c r="G86" s="149"/>
      <c r="H86" s="149"/>
      <c r="I86" s="149"/>
      <c r="J86" s="150"/>
      <c r="K86" s="148"/>
      <c r="L86" s="149"/>
      <c r="M86" s="149"/>
      <c r="N86" s="149"/>
      <c r="O86" s="149"/>
      <c r="P86" s="149"/>
      <c r="Q86" s="149"/>
      <c r="R86" s="150"/>
      <c r="S86" s="148"/>
      <c r="T86" s="149"/>
      <c r="U86" s="149"/>
      <c r="V86" s="149"/>
      <c r="W86" s="149"/>
      <c r="X86" s="149"/>
      <c r="Y86" s="149"/>
      <c r="Z86" s="150"/>
      <c r="AA86" s="59"/>
      <c r="AB86" s="37">
        <f>SUM(AB27,AB67,AB79)</f>
        <v>5616</v>
      </c>
      <c r="AC86" s="37">
        <f>SUM(AC27,AC67,AC79)</f>
        <v>1872</v>
      </c>
      <c r="AD86" s="37">
        <f>AD27+AD67+AD79</f>
        <v>3744</v>
      </c>
      <c r="AE86" s="201"/>
      <c r="AF86" s="227"/>
      <c r="AG86" s="201"/>
      <c r="AH86" s="34"/>
      <c r="AI86" s="35"/>
      <c r="AJ86" s="52"/>
      <c r="AK86" s="37"/>
      <c r="AL86" s="36"/>
      <c r="AM86" s="37"/>
      <c r="AN86" s="36"/>
      <c r="AO86" s="37"/>
      <c r="AP86" s="36"/>
      <c r="AQ86" s="37"/>
      <c r="AR86" s="202"/>
      <c r="AS86" s="220"/>
      <c r="AT86" s="219"/>
    </row>
    <row r="87" spans="1:46" s="27" customFormat="1" ht="48.75" customHeight="1" x14ac:dyDescent="0.2">
      <c r="A87" s="125"/>
      <c r="B87" s="98" t="s">
        <v>160</v>
      </c>
      <c r="C87" s="148"/>
      <c r="D87" s="149"/>
      <c r="E87" s="149"/>
      <c r="F87" s="149"/>
      <c r="G87" s="149"/>
      <c r="H87" s="149"/>
      <c r="I87" s="149"/>
      <c r="J87" s="150"/>
      <c r="K87" s="148"/>
      <c r="L87" s="149"/>
      <c r="M87" s="149"/>
      <c r="N87" s="149"/>
      <c r="O87" s="149"/>
      <c r="P87" s="186"/>
      <c r="Q87" s="149"/>
      <c r="R87" s="150"/>
      <c r="S87" s="148"/>
      <c r="T87" s="149"/>
      <c r="U87" s="149"/>
      <c r="V87" s="149"/>
      <c r="W87" s="149"/>
      <c r="X87" s="149"/>
      <c r="Y87" s="149"/>
      <c r="Z87" s="150"/>
      <c r="AA87" s="59"/>
      <c r="AB87" s="37">
        <f>SUM(AB9,AB86)</f>
        <v>7722</v>
      </c>
      <c r="AC87" s="37">
        <f>SUM(AC9,AC86)</f>
        <v>2574</v>
      </c>
      <c r="AD87" s="37">
        <f>SUM(AD9,AD86)</f>
        <v>5148</v>
      </c>
      <c r="AE87" s="201"/>
      <c r="AF87" s="227"/>
      <c r="AG87" s="201"/>
      <c r="AH87" s="34"/>
      <c r="AI87" s="35"/>
      <c r="AJ87" s="52"/>
      <c r="AK87" s="37"/>
      <c r="AL87" s="36"/>
      <c r="AM87" s="37"/>
      <c r="AN87" s="36"/>
      <c r="AO87" s="37"/>
      <c r="AP87" s="36"/>
      <c r="AQ87" s="37"/>
      <c r="AR87" s="202"/>
      <c r="AS87" s="220"/>
      <c r="AT87" s="219"/>
    </row>
    <row r="88" spans="1:46" s="27" customFormat="1" ht="36.75" customHeight="1" x14ac:dyDescent="0.2">
      <c r="A88" s="125"/>
      <c r="B88" s="98" t="s">
        <v>172</v>
      </c>
      <c r="C88" s="173"/>
      <c r="D88" s="174"/>
      <c r="E88" s="174"/>
      <c r="F88" s="174"/>
      <c r="G88" s="174"/>
      <c r="H88" s="174"/>
      <c r="I88" s="174"/>
      <c r="J88" s="175"/>
      <c r="K88" s="173"/>
      <c r="L88" s="174"/>
      <c r="M88" s="174"/>
      <c r="N88" s="174"/>
      <c r="O88" s="187"/>
      <c r="P88" s="188"/>
      <c r="Q88" s="173"/>
      <c r="R88" s="175"/>
      <c r="S88" s="173"/>
      <c r="T88" s="174"/>
      <c r="U88" s="174"/>
      <c r="V88" s="174"/>
      <c r="W88" s="174"/>
      <c r="X88" s="174"/>
      <c r="Y88" s="174"/>
      <c r="Z88" s="175"/>
      <c r="AA88" s="59"/>
      <c r="AB88" s="141">
        <f>SUM(AB9,AB27)</f>
        <v>6696</v>
      </c>
      <c r="AC88" s="141">
        <f>SUM(AC9,AC27)</f>
        <v>2232</v>
      </c>
      <c r="AD88" s="141">
        <f>SUM(AD9,AD27)</f>
        <v>4464</v>
      </c>
      <c r="AE88" s="209"/>
      <c r="AF88" s="232"/>
      <c r="AG88" s="209"/>
      <c r="AH88" s="34"/>
      <c r="AI88" s="35"/>
      <c r="AJ88" s="52"/>
      <c r="AK88" s="37"/>
      <c r="AL88" s="36"/>
      <c r="AM88" s="37"/>
      <c r="AN88" s="36"/>
      <c r="AO88" s="37"/>
      <c r="AP88" s="36"/>
      <c r="AQ88" s="37"/>
      <c r="AR88" s="202"/>
      <c r="AS88" s="220"/>
      <c r="AT88" s="220"/>
    </row>
    <row r="89" spans="1:46" s="27" customFormat="1" ht="12.75" customHeight="1" x14ac:dyDescent="0.2">
      <c r="A89" s="120" t="s">
        <v>90</v>
      </c>
      <c r="B89" s="121" t="s">
        <v>68</v>
      </c>
      <c r="C89" s="170"/>
      <c r="D89" s="171"/>
      <c r="E89" s="171"/>
      <c r="F89" s="171"/>
      <c r="G89" s="171"/>
      <c r="H89" s="171"/>
      <c r="I89" s="171"/>
      <c r="J89" s="172"/>
      <c r="K89" s="170"/>
      <c r="L89" s="171"/>
      <c r="M89" s="171"/>
      <c r="N89" s="171"/>
      <c r="O89" s="171"/>
      <c r="P89" s="189"/>
      <c r="Q89" s="171"/>
      <c r="R89" s="172"/>
      <c r="S89" s="170"/>
      <c r="T89" s="171"/>
      <c r="U89" s="171"/>
      <c r="V89" s="171"/>
      <c r="W89" s="171"/>
      <c r="X89" s="171"/>
      <c r="Y89" s="171"/>
      <c r="Z89" s="172"/>
      <c r="AA89" s="58"/>
      <c r="AB89" s="45" t="str">
        <f>CONCATENATE(SUM(AB90:AB91)," нед")</f>
        <v>19 нед</v>
      </c>
      <c r="AC89" s="45">
        <f t="shared" ref="AC89:AD89" si="34">SUM(AC90:AC91)</f>
        <v>0</v>
      </c>
      <c r="AD89" s="45">
        <f t="shared" si="34"/>
        <v>684</v>
      </c>
      <c r="AE89" s="205"/>
      <c r="AF89" s="230"/>
      <c r="AG89" s="205"/>
      <c r="AH89" s="23"/>
      <c r="AI89" s="24"/>
      <c r="AJ89" s="51"/>
      <c r="AK89" s="26"/>
      <c r="AL89" s="25"/>
      <c r="AM89" s="26"/>
      <c r="AN89" s="25"/>
      <c r="AO89" s="26"/>
      <c r="AP89" s="25"/>
      <c r="AQ89" s="26"/>
      <c r="AR89" s="216"/>
      <c r="AS89" s="220"/>
      <c r="AT89" s="220"/>
    </row>
    <row r="90" spans="1:46" s="70" customFormat="1" ht="11.25" customHeight="1" x14ac:dyDescent="0.2">
      <c r="A90" s="127"/>
      <c r="B90" s="134" t="s">
        <v>161</v>
      </c>
      <c r="C90" s="168"/>
      <c r="D90" s="161"/>
      <c r="E90" s="161"/>
      <c r="F90" s="161"/>
      <c r="G90" s="161"/>
      <c r="H90" s="161"/>
      <c r="I90" s="161"/>
      <c r="J90" s="169"/>
      <c r="K90" s="168"/>
      <c r="L90" s="161"/>
      <c r="M90" s="161"/>
      <c r="N90" s="161"/>
      <c r="O90" s="161"/>
      <c r="P90" s="161"/>
      <c r="Q90" s="161"/>
      <c r="R90" s="169"/>
      <c r="S90" s="168"/>
      <c r="T90" s="161"/>
      <c r="U90" s="161"/>
      <c r="V90" s="161"/>
      <c r="W90" s="161"/>
      <c r="X90" s="161"/>
      <c r="Y90" s="161"/>
      <c r="Z90" s="169"/>
      <c r="AA90" s="57"/>
      <c r="AB90" s="18">
        <f>(AD90)/36</f>
        <v>19</v>
      </c>
      <c r="AC90" s="275"/>
      <c r="AD90" s="275">
        <f t="shared" ref="AD90:AD91" si="35">SUM(AK90:AR90)</f>
        <v>684</v>
      </c>
      <c r="AE90" s="277" t="s">
        <v>185</v>
      </c>
      <c r="AF90" s="215">
        <v>36</v>
      </c>
      <c r="AG90" s="215"/>
      <c r="AH90" s="13" t="s">
        <v>95</v>
      </c>
      <c r="AI90" s="14"/>
      <c r="AJ90" s="50" t="s">
        <v>99</v>
      </c>
      <c r="AK90" s="18">
        <v>32</v>
      </c>
      <c r="AL90" s="142">
        <v>80</v>
      </c>
      <c r="AM90" s="143">
        <v>64</v>
      </c>
      <c r="AN90" s="142">
        <v>80</v>
      </c>
      <c r="AO90" s="143">
        <v>96</v>
      </c>
      <c r="AP90" s="142">
        <v>120</v>
      </c>
      <c r="AQ90" s="143">
        <v>96</v>
      </c>
      <c r="AR90" s="142">
        <v>116</v>
      </c>
      <c r="AS90" s="219"/>
      <c r="AT90" s="219"/>
    </row>
    <row r="91" spans="1:46" s="6" customFormat="1" ht="12" customHeight="1" x14ac:dyDescent="0.2">
      <c r="A91" s="122"/>
      <c r="B91" s="123" t="s">
        <v>162</v>
      </c>
      <c r="C91" s="168"/>
      <c r="D91" s="161"/>
      <c r="E91" s="161"/>
      <c r="F91" s="161"/>
      <c r="G91" s="161"/>
      <c r="H91" s="161"/>
      <c r="I91" s="161"/>
      <c r="J91" s="169"/>
      <c r="K91" s="168"/>
      <c r="L91" s="161"/>
      <c r="M91" s="161"/>
      <c r="N91" s="161"/>
      <c r="O91" s="161"/>
      <c r="P91" s="161"/>
      <c r="Q91" s="161"/>
      <c r="R91" s="169"/>
      <c r="S91" s="168"/>
      <c r="T91" s="161"/>
      <c r="U91" s="161"/>
      <c r="V91" s="161"/>
      <c r="W91" s="161"/>
      <c r="X91" s="161"/>
      <c r="Y91" s="161"/>
      <c r="Z91" s="169"/>
      <c r="AA91" s="57"/>
      <c r="AB91" s="44">
        <f>(AD91)/36</f>
        <v>0</v>
      </c>
      <c r="AC91" s="15"/>
      <c r="AD91" s="15">
        <f t="shared" si="35"/>
        <v>0</v>
      </c>
      <c r="AE91" s="203"/>
      <c r="AF91" s="203"/>
      <c r="AG91" s="203"/>
      <c r="AH91" s="13"/>
      <c r="AI91" s="14"/>
      <c r="AJ91" s="50"/>
      <c r="AK91" s="18"/>
      <c r="AL91" s="20"/>
      <c r="AM91" s="18"/>
      <c r="AN91" s="20"/>
      <c r="AO91" s="18"/>
      <c r="AP91" s="20"/>
      <c r="AQ91" s="18"/>
      <c r="AR91" s="215"/>
      <c r="AS91" s="2"/>
      <c r="AT91" s="2"/>
    </row>
    <row r="92" spans="1:46" s="27" customFormat="1" ht="22.5" customHeight="1" x14ac:dyDescent="0.2">
      <c r="A92" s="120" t="s">
        <v>71</v>
      </c>
      <c r="B92" s="121" t="s">
        <v>96</v>
      </c>
      <c r="C92" s="170"/>
      <c r="D92" s="171"/>
      <c r="E92" s="171"/>
      <c r="F92" s="171"/>
      <c r="G92" s="171"/>
      <c r="H92" s="171"/>
      <c r="I92" s="171"/>
      <c r="J92" s="172"/>
      <c r="K92" s="170"/>
      <c r="L92" s="171"/>
      <c r="M92" s="171"/>
      <c r="N92" s="171"/>
      <c r="O92" s="171"/>
      <c r="P92" s="171"/>
      <c r="Q92" s="171"/>
      <c r="R92" s="172"/>
      <c r="S92" s="170"/>
      <c r="T92" s="171"/>
      <c r="U92" s="171"/>
      <c r="V92" s="171"/>
      <c r="W92" s="171"/>
      <c r="X92" s="171"/>
      <c r="Y92" s="171"/>
      <c r="Z92" s="172"/>
      <c r="AA92" s="58"/>
      <c r="AB92" s="45" t="s">
        <v>206</v>
      </c>
      <c r="AC92" s="45">
        <f>SUM(AC93:AC93)</f>
        <v>0</v>
      </c>
      <c r="AD92" s="45">
        <v>180</v>
      </c>
      <c r="AE92" s="205"/>
      <c r="AF92" s="205"/>
      <c r="AG92" s="205"/>
      <c r="AH92" s="23"/>
      <c r="AI92" s="24"/>
      <c r="AJ92" s="51"/>
      <c r="AK92" s="26"/>
      <c r="AL92" s="25"/>
      <c r="AM92" s="26"/>
      <c r="AN92" s="25"/>
      <c r="AO92" s="26"/>
      <c r="AP92" s="25"/>
      <c r="AQ92" s="26"/>
      <c r="AR92" s="216"/>
      <c r="AS92" s="220"/>
      <c r="AT92" s="220"/>
    </row>
    <row r="93" spans="1:46" s="6" customFormat="1" ht="11.25" customHeight="1" x14ac:dyDescent="0.2">
      <c r="A93" s="122"/>
      <c r="B93" s="123" t="s">
        <v>204</v>
      </c>
      <c r="C93" s="168"/>
      <c r="D93" s="161"/>
      <c r="E93" s="161"/>
      <c r="F93" s="161"/>
      <c r="G93" s="161"/>
      <c r="H93" s="161"/>
      <c r="I93" s="161"/>
      <c r="J93" s="169"/>
      <c r="K93" s="168"/>
      <c r="L93" s="161"/>
      <c r="M93" s="161"/>
      <c r="N93" s="161"/>
      <c r="O93" s="161"/>
      <c r="P93" s="161"/>
      <c r="Q93" s="161"/>
      <c r="R93" s="169"/>
      <c r="S93" s="168"/>
      <c r="T93" s="161"/>
      <c r="U93" s="161"/>
      <c r="V93" s="161"/>
      <c r="W93" s="161"/>
      <c r="X93" s="161"/>
      <c r="Y93" s="161"/>
      <c r="Z93" s="169"/>
      <c r="AA93" s="57"/>
      <c r="AB93" s="15">
        <f>(AD93)/36</f>
        <v>4</v>
      </c>
      <c r="AC93" s="15"/>
      <c r="AD93" s="15">
        <f t="shared" ref="AD93" si="36">SUM(AK93:AR93)</f>
        <v>144</v>
      </c>
      <c r="AE93" s="203"/>
      <c r="AF93" s="203">
        <v>144</v>
      </c>
      <c r="AG93" s="203"/>
      <c r="AH93" s="13" t="s">
        <v>95</v>
      </c>
      <c r="AI93" s="14" t="s">
        <v>88</v>
      </c>
      <c r="AJ93" s="50" t="s">
        <v>99</v>
      </c>
      <c r="AK93" s="18">
        <v>18</v>
      </c>
      <c r="AL93" s="142">
        <v>18</v>
      </c>
      <c r="AM93" s="143">
        <v>18</v>
      </c>
      <c r="AN93" s="142">
        <v>18</v>
      </c>
      <c r="AO93" s="143">
        <v>18</v>
      </c>
      <c r="AP93" s="142">
        <v>18</v>
      </c>
      <c r="AQ93" s="143">
        <v>18</v>
      </c>
      <c r="AR93" s="142">
        <v>18</v>
      </c>
      <c r="AS93" s="2"/>
      <c r="AT93" s="2"/>
    </row>
    <row r="94" spans="1:46" s="6" customFormat="1" ht="11.25" customHeight="1" x14ac:dyDescent="0.2">
      <c r="A94" s="122"/>
      <c r="B94" s="123" t="s">
        <v>205</v>
      </c>
      <c r="C94" s="168"/>
      <c r="D94" s="161"/>
      <c r="E94" s="161"/>
      <c r="F94" s="161"/>
      <c r="G94" s="161"/>
      <c r="H94" s="161"/>
      <c r="I94" s="161"/>
      <c r="J94" s="169"/>
      <c r="K94" s="168"/>
      <c r="L94" s="161"/>
      <c r="M94" s="161"/>
      <c r="N94" s="161"/>
      <c r="O94" s="161"/>
      <c r="P94" s="161"/>
      <c r="Q94" s="161"/>
      <c r="R94" s="169"/>
      <c r="S94" s="168"/>
      <c r="T94" s="161"/>
      <c r="U94" s="161"/>
      <c r="V94" s="161"/>
      <c r="W94" s="161"/>
      <c r="X94" s="161"/>
      <c r="Y94" s="161"/>
      <c r="Z94" s="169"/>
      <c r="AA94" s="57"/>
      <c r="AB94" s="44">
        <f>(AD94)/36</f>
        <v>1</v>
      </c>
      <c r="AC94" s="15"/>
      <c r="AD94" s="15">
        <f t="shared" ref="AD94" si="37">SUM(AK94:AR94)</f>
        <v>36</v>
      </c>
      <c r="AE94" s="203"/>
      <c r="AF94" s="203">
        <v>36</v>
      </c>
      <c r="AG94" s="203"/>
      <c r="AH94" s="13"/>
      <c r="AI94" s="14"/>
      <c r="AJ94" s="50" t="s">
        <v>99</v>
      </c>
      <c r="AK94" s="18"/>
      <c r="AL94" s="20"/>
      <c r="AM94" s="18">
        <v>18</v>
      </c>
      <c r="AN94" s="20">
        <v>18</v>
      </c>
      <c r="AO94" s="18"/>
      <c r="AP94" s="20"/>
      <c r="AQ94" s="18"/>
      <c r="AR94" s="215"/>
      <c r="AS94" s="2"/>
      <c r="AT94" s="2"/>
    </row>
    <row r="95" spans="1:46" s="27" customFormat="1" ht="24" customHeight="1" x14ac:dyDescent="0.2">
      <c r="A95" s="120" t="s">
        <v>78</v>
      </c>
      <c r="B95" s="121" t="s">
        <v>93</v>
      </c>
      <c r="C95" s="190"/>
      <c r="D95" s="191"/>
      <c r="E95" s="191"/>
      <c r="F95" s="191"/>
      <c r="G95" s="191"/>
      <c r="H95" s="191"/>
      <c r="I95" s="191"/>
      <c r="J95" s="192"/>
      <c r="K95" s="190"/>
      <c r="L95" s="191"/>
      <c r="M95" s="191"/>
      <c r="N95" s="191"/>
      <c r="O95" s="191"/>
      <c r="P95" s="191"/>
      <c r="Q95" s="191"/>
      <c r="R95" s="192">
        <v>8</v>
      </c>
      <c r="S95" s="190"/>
      <c r="T95" s="191"/>
      <c r="U95" s="191"/>
      <c r="V95" s="191"/>
      <c r="W95" s="191"/>
      <c r="X95" s="191"/>
      <c r="Y95" s="191"/>
      <c r="Z95" s="192"/>
      <c r="AA95" s="58"/>
      <c r="AB95" s="45" t="s">
        <v>77</v>
      </c>
      <c r="AC95" s="28"/>
      <c r="AD95" s="28">
        <f t="shared" ref="AD95" si="38">SUM(AK95:AR95)</f>
        <v>36</v>
      </c>
      <c r="AE95" s="236" t="s">
        <v>185</v>
      </c>
      <c r="AF95" s="210">
        <v>1</v>
      </c>
      <c r="AG95" s="210"/>
      <c r="AH95" s="23"/>
      <c r="AI95" s="14" t="s">
        <v>88</v>
      </c>
      <c r="AJ95" s="50" t="s">
        <v>99</v>
      </c>
      <c r="AK95" s="18"/>
      <c r="AL95" s="20"/>
      <c r="AM95" s="18"/>
      <c r="AN95" s="20"/>
      <c r="AO95" s="18"/>
      <c r="AP95" s="20"/>
      <c r="AQ95" s="18">
        <v>18</v>
      </c>
      <c r="AR95" s="215">
        <v>18</v>
      </c>
      <c r="AS95" s="220"/>
      <c r="AT95" s="219"/>
    </row>
    <row r="96" spans="1:46" s="27" customFormat="1" ht="24" customHeight="1" x14ac:dyDescent="0.2">
      <c r="A96" s="120" t="s">
        <v>80</v>
      </c>
      <c r="B96" s="121" t="s">
        <v>97</v>
      </c>
      <c r="C96" s="190"/>
      <c r="D96" s="191"/>
      <c r="E96" s="191"/>
      <c r="F96" s="191"/>
      <c r="G96" s="191"/>
      <c r="H96" s="191"/>
      <c r="I96" s="191"/>
      <c r="J96" s="192"/>
      <c r="K96" s="190"/>
      <c r="L96" s="191"/>
      <c r="M96" s="191"/>
      <c r="N96" s="191"/>
      <c r="O96" s="191"/>
      <c r="P96" s="191"/>
      <c r="Q96" s="191"/>
      <c r="R96" s="192"/>
      <c r="S96" s="190"/>
      <c r="T96" s="191"/>
      <c r="U96" s="191"/>
      <c r="V96" s="191"/>
      <c r="W96" s="191"/>
      <c r="X96" s="191"/>
      <c r="Y96" s="191"/>
      <c r="Z96" s="192"/>
      <c r="AA96" s="58"/>
      <c r="AB96" s="45" t="s">
        <v>74</v>
      </c>
      <c r="AC96" s="28">
        <f t="shared" si="28"/>
        <v>0</v>
      </c>
      <c r="AD96" s="28">
        <f t="shared" si="29"/>
        <v>0</v>
      </c>
      <c r="AE96" s="210"/>
      <c r="AF96" s="210"/>
      <c r="AG96" s="210"/>
      <c r="AH96" s="23"/>
      <c r="AI96" s="24"/>
      <c r="AJ96" s="51"/>
      <c r="AK96" s="26"/>
      <c r="AL96" s="25"/>
      <c r="AM96" s="26"/>
      <c r="AN96" s="25"/>
      <c r="AO96" s="26"/>
      <c r="AP96" s="25"/>
      <c r="AQ96" s="26"/>
      <c r="AR96" s="216"/>
      <c r="AS96" s="220"/>
      <c r="AT96" s="219"/>
    </row>
    <row r="97" spans="1:46" ht="24" customHeight="1" x14ac:dyDescent="0.2">
      <c r="A97" s="122" t="s">
        <v>81</v>
      </c>
      <c r="B97" s="123" t="s">
        <v>82</v>
      </c>
      <c r="C97" s="193"/>
      <c r="D97" s="194"/>
      <c r="E97" s="194"/>
      <c r="F97" s="194"/>
      <c r="G97" s="194"/>
      <c r="H97" s="194"/>
      <c r="I97" s="194"/>
      <c r="J97" s="195"/>
      <c r="K97" s="193"/>
      <c r="L97" s="194"/>
      <c r="M97" s="194"/>
      <c r="N97" s="194"/>
      <c r="O97" s="194"/>
      <c r="P97" s="194"/>
      <c r="Q97" s="194"/>
      <c r="R97" s="195"/>
      <c r="S97" s="193"/>
      <c r="T97" s="194"/>
      <c r="U97" s="194"/>
      <c r="V97" s="194"/>
      <c r="W97" s="194"/>
      <c r="X97" s="194"/>
      <c r="Y97" s="194"/>
      <c r="Z97" s="195"/>
      <c r="AA97" s="57"/>
      <c r="AB97" s="44" t="s">
        <v>77</v>
      </c>
      <c r="AC97" s="15">
        <f t="shared" si="28"/>
        <v>0</v>
      </c>
      <c r="AD97" s="15">
        <f t="shared" si="29"/>
        <v>0</v>
      </c>
      <c r="AE97" s="235" t="s">
        <v>185</v>
      </c>
      <c r="AF97" s="203">
        <v>1</v>
      </c>
      <c r="AG97" s="203"/>
      <c r="AH97" s="13"/>
      <c r="AI97" s="14"/>
      <c r="AJ97" s="50"/>
      <c r="AK97" s="18"/>
      <c r="AL97" s="20"/>
      <c r="AM97" s="18"/>
      <c r="AN97" s="20"/>
      <c r="AO97" s="18"/>
      <c r="AP97" s="20"/>
      <c r="AQ97" s="18"/>
      <c r="AR97" s="215"/>
      <c r="AS97" s="2"/>
      <c r="AT97" s="219"/>
    </row>
    <row r="98" spans="1:46" ht="38.25" x14ac:dyDescent="0.2">
      <c r="A98" s="122" t="s">
        <v>83</v>
      </c>
      <c r="B98" s="123" t="s">
        <v>163</v>
      </c>
      <c r="C98" s="193"/>
      <c r="D98" s="194"/>
      <c r="E98" s="194"/>
      <c r="F98" s="194"/>
      <c r="G98" s="194"/>
      <c r="H98" s="194"/>
      <c r="I98" s="194"/>
      <c r="J98" s="195"/>
      <c r="K98" s="193"/>
      <c r="L98" s="194"/>
      <c r="M98" s="194"/>
      <c r="N98" s="194"/>
      <c r="O98" s="194"/>
      <c r="P98" s="194"/>
      <c r="Q98" s="194"/>
      <c r="R98" s="195"/>
      <c r="S98" s="193"/>
      <c r="T98" s="194"/>
      <c r="U98" s="194"/>
      <c r="V98" s="194"/>
      <c r="W98" s="194"/>
      <c r="X98" s="194"/>
      <c r="Y98" s="194"/>
      <c r="Z98" s="195"/>
      <c r="AA98" s="57"/>
      <c r="AB98" s="44" t="s">
        <v>77</v>
      </c>
      <c r="AC98" s="15">
        <f t="shared" si="28"/>
        <v>0</v>
      </c>
      <c r="AD98" s="15">
        <f t="shared" si="29"/>
        <v>0</v>
      </c>
      <c r="AE98" s="235" t="s">
        <v>185</v>
      </c>
      <c r="AF98" s="203">
        <v>1</v>
      </c>
      <c r="AG98" s="203"/>
      <c r="AH98" s="13"/>
      <c r="AI98" s="14"/>
      <c r="AJ98" s="50"/>
      <c r="AK98" s="18"/>
      <c r="AL98" s="20"/>
      <c r="AM98" s="18"/>
      <c r="AN98" s="20"/>
      <c r="AO98" s="18"/>
      <c r="AP98" s="20"/>
      <c r="AQ98" s="18"/>
      <c r="AR98" s="215"/>
      <c r="AS98" s="2"/>
      <c r="AT98" s="219"/>
    </row>
    <row r="99" spans="1:46" ht="27" customHeight="1" x14ac:dyDescent="0.2">
      <c r="A99" s="122" t="s">
        <v>84</v>
      </c>
      <c r="B99" s="123" t="s">
        <v>85</v>
      </c>
      <c r="C99" s="193"/>
      <c r="D99" s="194"/>
      <c r="E99" s="194"/>
      <c r="F99" s="194"/>
      <c r="G99" s="194"/>
      <c r="H99" s="194"/>
      <c r="I99" s="194"/>
      <c r="J99" s="195"/>
      <c r="K99" s="193"/>
      <c r="L99" s="194"/>
      <c r="M99" s="194"/>
      <c r="N99" s="194"/>
      <c r="O99" s="194"/>
      <c r="P99" s="194"/>
      <c r="Q99" s="194"/>
      <c r="R99" s="195"/>
      <c r="S99" s="193"/>
      <c r="T99" s="194"/>
      <c r="U99" s="194"/>
      <c r="V99" s="194"/>
      <c r="W99" s="194"/>
      <c r="X99" s="194"/>
      <c r="Y99" s="194"/>
      <c r="Z99" s="195"/>
      <c r="AA99" s="57"/>
      <c r="AB99" s="44" t="s">
        <v>77</v>
      </c>
      <c r="AC99" s="15">
        <f t="shared" si="28"/>
        <v>0</v>
      </c>
      <c r="AD99" s="15">
        <f t="shared" si="29"/>
        <v>0</v>
      </c>
      <c r="AE99" s="235" t="s">
        <v>185</v>
      </c>
      <c r="AF99" s="203">
        <v>1</v>
      </c>
      <c r="AG99" s="203"/>
      <c r="AH99" s="13"/>
      <c r="AI99" s="14"/>
      <c r="AJ99" s="50"/>
      <c r="AK99" s="18"/>
      <c r="AL99" s="20"/>
      <c r="AM99" s="18"/>
      <c r="AN99" s="20"/>
      <c r="AO99" s="18"/>
      <c r="AP99" s="20"/>
      <c r="AQ99" s="18"/>
      <c r="AR99" s="215"/>
      <c r="AS99" s="2"/>
      <c r="AT99" s="219"/>
    </row>
    <row r="100" spans="1:46" x14ac:dyDescent="0.2">
      <c r="A100" s="122" t="s">
        <v>86</v>
      </c>
      <c r="B100" s="123" t="s">
        <v>87</v>
      </c>
      <c r="C100" s="196"/>
      <c r="D100" s="197"/>
      <c r="E100" s="197"/>
      <c r="F100" s="197"/>
      <c r="G100" s="197"/>
      <c r="H100" s="197"/>
      <c r="I100" s="197"/>
      <c r="J100" s="198"/>
      <c r="K100" s="199"/>
      <c r="L100" s="197"/>
      <c r="M100" s="197"/>
      <c r="N100" s="197"/>
      <c r="O100" s="197"/>
      <c r="P100" s="197"/>
      <c r="Q100" s="197"/>
      <c r="R100" s="198"/>
      <c r="S100" s="200"/>
      <c r="T100" s="197"/>
      <c r="U100" s="197"/>
      <c r="V100" s="197"/>
      <c r="W100" s="197"/>
      <c r="X100" s="197"/>
      <c r="Y100" s="197"/>
      <c r="Z100" s="198"/>
      <c r="AA100" s="57"/>
      <c r="AB100" s="44" t="s">
        <v>77</v>
      </c>
      <c r="AC100" s="15">
        <f t="shared" si="28"/>
        <v>0</v>
      </c>
      <c r="AD100" s="15">
        <f t="shared" si="29"/>
        <v>0</v>
      </c>
      <c r="AE100" s="235" t="s">
        <v>185</v>
      </c>
      <c r="AF100" s="203">
        <v>1</v>
      </c>
      <c r="AG100" s="203"/>
      <c r="AH100" s="13"/>
      <c r="AI100" s="14"/>
      <c r="AJ100" s="50"/>
      <c r="AK100" s="18"/>
      <c r="AL100" s="20"/>
      <c r="AM100" s="18"/>
      <c r="AN100" s="20"/>
      <c r="AO100" s="18"/>
      <c r="AP100" s="20"/>
      <c r="AQ100" s="18"/>
      <c r="AR100" s="215"/>
      <c r="AS100" s="2"/>
      <c r="AT100" s="219"/>
    </row>
    <row r="101" spans="1:46" ht="12.75" customHeight="1" x14ac:dyDescent="0.2">
      <c r="B101" s="135" t="s">
        <v>94</v>
      </c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342" t="s">
        <v>166</v>
      </c>
      <c r="AC101" s="342"/>
      <c r="AD101" s="342"/>
      <c r="AE101" s="342"/>
      <c r="AF101" s="342"/>
      <c r="AG101" s="342"/>
      <c r="AH101" s="342"/>
      <c r="AI101" s="342"/>
      <c r="AJ101" s="343"/>
      <c r="AK101" s="67">
        <f t="shared" ref="AK101:AR101" si="39">COUNTIF(C$9:C$80,C$7)</f>
        <v>1</v>
      </c>
      <c r="AL101" s="19">
        <f t="shared" si="39"/>
        <v>4</v>
      </c>
      <c r="AM101" s="74">
        <f t="shared" si="39"/>
        <v>2</v>
      </c>
      <c r="AN101" s="19">
        <f t="shared" si="39"/>
        <v>6</v>
      </c>
      <c r="AO101" s="74">
        <f t="shared" si="39"/>
        <v>3</v>
      </c>
      <c r="AP101" s="19">
        <f t="shared" si="39"/>
        <v>4</v>
      </c>
      <c r="AQ101" s="74">
        <f t="shared" si="39"/>
        <v>1</v>
      </c>
      <c r="AR101" s="218">
        <f t="shared" si="39"/>
        <v>5</v>
      </c>
      <c r="AS101" s="2"/>
      <c r="AT101" s="2"/>
    </row>
    <row r="102" spans="1:46" ht="26.25" customHeight="1" x14ac:dyDescent="0.2"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342" t="s">
        <v>167</v>
      </c>
      <c r="AC102" s="342"/>
      <c r="AD102" s="342"/>
      <c r="AE102" s="342"/>
      <c r="AF102" s="342"/>
      <c r="AG102" s="342"/>
      <c r="AH102" s="342"/>
      <c r="AI102" s="342"/>
      <c r="AJ102" s="343"/>
      <c r="AK102" s="67">
        <f t="shared" ref="AK102:AQ102" si="40">COUNTIF(K$9:K$80,K$7)</f>
        <v>1</v>
      </c>
      <c r="AL102" s="19">
        <f t="shared" si="40"/>
        <v>7</v>
      </c>
      <c r="AM102" s="74">
        <f t="shared" si="40"/>
        <v>6</v>
      </c>
      <c r="AN102" s="19">
        <v>5</v>
      </c>
      <c r="AO102" s="74">
        <f t="shared" si="40"/>
        <v>4</v>
      </c>
      <c r="AP102" s="19">
        <f t="shared" si="40"/>
        <v>7</v>
      </c>
      <c r="AQ102" s="285">
        <f t="shared" si="40"/>
        <v>3</v>
      </c>
      <c r="AR102" s="286">
        <v>9</v>
      </c>
      <c r="AS102" s="2"/>
      <c r="AT102" s="2"/>
    </row>
    <row r="103" spans="1:46" ht="12.75" customHeight="1" x14ac:dyDescent="0.2">
      <c r="A103" s="337" t="s">
        <v>178</v>
      </c>
      <c r="B103" s="337"/>
      <c r="C103" s="337"/>
      <c r="D103" s="337"/>
      <c r="E103" s="337"/>
      <c r="F103" s="337"/>
      <c r="G103" s="337"/>
      <c r="H103" s="337"/>
      <c r="I103" s="337"/>
      <c r="J103" s="337"/>
      <c r="K103" s="337"/>
      <c r="L103" s="337"/>
      <c r="M103" s="337"/>
      <c r="N103" s="337"/>
      <c r="O103" s="337"/>
      <c r="P103" s="337"/>
      <c r="Q103" s="337"/>
      <c r="R103" s="337"/>
      <c r="S103" s="337"/>
      <c r="T103" s="337"/>
      <c r="U103" s="337"/>
      <c r="V103" s="337"/>
      <c r="W103" s="337"/>
      <c r="X103" s="337"/>
      <c r="Y103" s="337"/>
      <c r="Z103" s="337"/>
      <c r="AA103" s="337"/>
      <c r="AB103" s="342" t="s">
        <v>164</v>
      </c>
      <c r="AC103" s="342"/>
      <c r="AD103" s="342"/>
      <c r="AE103" s="342"/>
      <c r="AF103" s="342"/>
      <c r="AG103" s="342"/>
      <c r="AH103" s="342"/>
      <c r="AI103" s="342"/>
      <c r="AJ103" s="343"/>
      <c r="AK103" s="18"/>
      <c r="AL103" s="20"/>
      <c r="AM103" s="18"/>
      <c r="AN103" s="20"/>
      <c r="AO103" s="18"/>
      <c r="AP103" s="20"/>
      <c r="AQ103" s="18"/>
      <c r="AR103" s="142"/>
      <c r="AS103" s="2"/>
      <c r="AT103" s="2"/>
    </row>
    <row r="104" spans="1:46" ht="12.75" customHeight="1" x14ac:dyDescent="0.2">
      <c r="A104" s="337"/>
      <c r="B104" s="337"/>
      <c r="C104" s="337"/>
      <c r="D104" s="337"/>
      <c r="E104" s="337"/>
      <c r="F104" s="337"/>
      <c r="G104" s="337"/>
      <c r="H104" s="337"/>
      <c r="I104" s="337"/>
      <c r="J104" s="337"/>
      <c r="K104" s="337"/>
      <c r="L104" s="337"/>
      <c r="M104" s="337"/>
      <c r="N104" s="337"/>
      <c r="O104" s="337"/>
      <c r="P104" s="337"/>
      <c r="Q104" s="337"/>
      <c r="R104" s="337"/>
      <c r="S104" s="337"/>
      <c r="T104" s="337"/>
      <c r="U104" s="337"/>
      <c r="V104" s="337"/>
      <c r="W104" s="337"/>
      <c r="X104" s="337"/>
      <c r="Y104" s="337"/>
      <c r="Z104" s="337"/>
      <c r="AA104" s="337"/>
      <c r="AB104" s="337"/>
      <c r="AC104" s="337"/>
      <c r="AD104" s="136"/>
      <c r="AE104" s="136"/>
      <c r="AF104" s="233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223"/>
      <c r="AT104" s="223"/>
    </row>
    <row r="105" spans="1:46" ht="12.75" customHeight="1" x14ac:dyDescent="0.2">
      <c r="A105" s="337"/>
      <c r="B105" s="337"/>
      <c r="C105" s="337"/>
      <c r="D105" s="337"/>
      <c r="E105" s="337"/>
      <c r="F105" s="337"/>
      <c r="G105" s="337"/>
      <c r="H105" s="337"/>
      <c r="I105" s="337"/>
      <c r="J105" s="337"/>
      <c r="K105" s="337"/>
      <c r="L105" s="337"/>
      <c r="M105" s="337"/>
      <c r="N105" s="337"/>
      <c r="O105" s="337"/>
      <c r="P105" s="337"/>
      <c r="Q105" s="337"/>
      <c r="R105" s="337"/>
      <c r="S105" s="337"/>
      <c r="T105" s="337"/>
      <c r="U105" s="337"/>
      <c r="V105" s="337"/>
      <c r="W105" s="337"/>
      <c r="X105" s="337"/>
      <c r="Y105" s="337"/>
      <c r="Z105" s="337"/>
      <c r="AA105" s="337"/>
      <c r="AB105" s="337"/>
      <c r="AC105" s="337"/>
      <c r="AD105" s="4"/>
      <c r="AE105" s="4"/>
      <c r="AF105" s="233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223"/>
      <c r="AT105" s="223"/>
    </row>
    <row r="106" spans="1:46" x14ac:dyDescent="0.2"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233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</row>
    <row r="107" spans="1:46" x14ac:dyDescent="0.2"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233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</row>
    <row r="108" spans="1:46" x14ac:dyDescent="0.2"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233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</row>
    <row r="109" spans="1:46" x14ac:dyDescent="0.2"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233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</row>
    <row r="110" spans="1:46" x14ac:dyDescent="0.2"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233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</row>
    <row r="111" spans="1:46" x14ac:dyDescent="0.2"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233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</row>
    <row r="112" spans="1:46" x14ac:dyDescent="0.2"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233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</row>
    <row r="113" spans="3:44" x14ac:dyDescent="0.2"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233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</row>
    <row r="114" spans="3:44" x14ac:dyDescent="0.2"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233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</row>
    <row r="115" spans="3:44" x14ac:dyDescent="0.2"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233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</row>
    <row r="116" spans="3:44" x14ac:dyDescent="0.2"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233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</row>
    <row r="117" spans="3:44" x14ac:dyDescent="0.2"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233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</row>
    <row r="118" spans="3:44" x14ac:dyDescent="0.2"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233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</row>
    <row r="119" spans="3:44" x14ac:dyDescent="0.2"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233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</row>
    <row r="120" spans="3:44" x14ac:dyDescent="0.2"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233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</row>
    <row r="121" spans="3:44" x14ac:dyDescent="0.2"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233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</row>
    <row r="122" spans="3:44" x14ac:dyDescent="0.2"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233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</row>
    <row r="123" spans="3:44" x14ac:dyDescent="0.2"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233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</row>
    <row r="124" spans="3:44" x14ac:dyDescent="0.2"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233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</row>
    <row r="125" spans="3:44" x14ac:dyDescent="0.2"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233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</row>
    <row r="126" spans="3:44" x14ac:dyDescent="0.2"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233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</row>
    <row r="127" spans="3:44" x14ac:dyDescent="0.2"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233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</row>
    <row r="128" spans="3:44" x14ac:dyDescent="0.2"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233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</row>
    <row r="129" spans="3:44" x14ac:dyDescent="0.2"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233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</row>
    <row r="130" spans="3:44" x14ac:dyDescent="0.2"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233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</row>
    <row r="131" spans="3:44" x14ac:dyDescent="0.2"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233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</row>
    <row r="132" spans="3:44" x14ac:dyDescent="0.2"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233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</row>
    <row r="133" spans="3:44" x14ac:dyDescent="0.2"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233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</row>
    <row r="134" spans="3:44" x14ac:dyDescent="0.2"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233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</row>
    <row r="135" spans="3:44" x14ac:dyDescent="0.2"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233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</row>
    <row r="136" spans="3:44" x14ac:dyDescent="0.2"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233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</row>
    <row r="137" spans="3:44" x14ac:dyDescent="0.2"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233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</row>
    <row r="138" spans="3:44" x14ac:dyDescent="0.2"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233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</row>
    <row r="139" spans="3:44" x14ac:dyDescent="0.2"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233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</row>
    <row r="140" spans="3:44" x14ac:dyDescent="0.2"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233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</row>
    <row r="141" spans="3:44" x14ac:dyDescent="0.2"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233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</row>
    <row r="142" spans="3:44" x14ac:dyDescent="0.2"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233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</row>
    <row r="143" spans="3:44" x14ac:dyDescent="0.2"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233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</row>
    <row r="144" spans="3:44" x14ac:dyDescent="0.2"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233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</row>
    <row r="145" spans="3:44" x14ac:dyDescent="0.2"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233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</row>
    <row r="146" spans="3:44" x14ac:dyDescent="0.2"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233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</row>
    <row r="147" spans="3:44" x14ac:dyDescent="0.2"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233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</row>
    <row r="148" spans="3:44" x14ac:dyDescent="0.2"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233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</row>
    <row r="149" spans="3:44" x14ac:dyDescent="0.2"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233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</row>
    <row r="150" spans="3:44" x14ac:dyDescent="0.2"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233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</row>
    <row r="151" spans="3:44" x14ac:dyDescent="0.2"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233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</row>
    <row r="152" spans="3:44" x14ac:dyDescent="0.2"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233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</row>
    <row r="153" spans="3:44" x14ac:dyDescent="0.2"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233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</row>
    <row r="154" spans="3:44" x14ac:dyDescent="0.2"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233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</row>
    <row r="155" spans="3:44" x14ac:dyDescent="0.2"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233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</row>
    <row r="156" spans="3:44" x14ac:dyDescent="0.2"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233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</row>
    <row r="157" spans="3:44" x14ac:dyDescent="0.2"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233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</row>
    <row r="158" spans="3:44" x14ac:dyDescent="0.2"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233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</row>
    <row r="159" spans="3:44" x14ac:dyDescent="0.2"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233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</row>
    <row r="160" spans="3:44" x14ac:dyDescent="0.2"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233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</row>
    <row r="161" spans="3:44" x14ac:dyDescent="0.2"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233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</row>
    <row r="162" spans="3:44" x14ac:dyDescent="0.2"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233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</row>
    <row r="163" spans="3:44" x14ac:dyDescent="0.2"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233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</row>
    <row r="164" spans="3:44" x14ac:dyDescent="0.2"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233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</row>
    <row r="165" spans="3:44" x14ac:dyDescent="0.2"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233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</row>
    <row r="166" spans="3:44" x14ac:dyDescent="0.2"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233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</row>
    <row r="167" spans="3:44" x14ac:dyDescent="0.2"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233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</row>
    <row r="168" spans="3:44" x14ac:dyDescent="0.2"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233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</row>
    <row r="169" spans="3:44" x14ac:dyDescent="0.2"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233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</row>
    <row r="170" spans="3:44" x14ac:dyDescent="0.2"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233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</row>
    <row r="171" spans="3:44" x14ac:dyDescent="0.2"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233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</row>
    <row r="172" spans="3:44" x14ac:dyDescent="0.2"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233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</row>
    <row r="173" spans="3:44" x14ac:dyDescent="0.2"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233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</row>
    <row r="174" spans="3:44" x14ac:dyDescent="0.2"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233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</row>
    <row r="175" spans="3:44" x14ac:dyDescent="0.2"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233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</row>
    <row r="176" spans="3:44" x14ac:dyDescent="0.2"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233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</row>
    <row r="177" spans="3:44" x14ac:dyDescent="0.2"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233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</row>
    <row r="178" spans="3:44" x14ac:dyDescent="0.2"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233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</row>
    <row r="179" spans="3:44" x14ac:dyDescent="0.2"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233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</row>
    <row r="180" spans="3:44" x14ac:dyDescent="0.2"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233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</row>
    <row r="181" spans="3:44" x14ac:dyDescent="0.2"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233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</row>
    <row r="182" spans="3:44" x14ac:dyDescent="0.2"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233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</row>
    <row r="183" spans="3:44" x14ac:dyDescent="0.2"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233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</row>
    <row r="184" spans="3:44" x14ac:dyDescent="0.2"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233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</row>
    <row r="185" spans="3:44" x14ac:dyDescent="0.2"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233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</row>
    <row r="186" spans="3:44" x14ac:dyDescent="0.2"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233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</row>
    <row r="187" spans="3:44" x14ac:dyDescent="0.2"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233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</row>
    <row r="188" spans="3:44" x14ac:dyDescent="0.2"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233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</row>
    <row r="189" spans="3:44" x14ac:dyDescent="0.2"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233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</row>
    <row r="190" spans="3:44" x14ac:dyDescent="0.2"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233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</row>
    <row r="191" spans="3:44" x14ac:dyDescent="0.2"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233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</row>
    <row r="192" spans="3:44" x14ac:dyDescent="0.2"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233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</row>
    <row r="193" spans="3:44" x14ac:dyDescent="0.2"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233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</row>
    <row r="194" spans="3:44" x14ac:dyDescent="0.2"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233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</row>
    <row r="195" spans="3:44" x14ac:dyDescent="0.2"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233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</row>
    <row r="196" spans="3:44" x14ac:dyDescent="0.2"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233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</row>
    <row r="197" spans="3:44" x14ac:dyDescent="0.2"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233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</row>
    <row r="198" spans="3:44" x14ac:dyDescent="0.2"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233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</row>
    <row r="199" spans="3:44" x14ac:dyDescent="0.2"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233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</row>
    <row r="200" spans="3:44" x14ac:dyDescent="0.2"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233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</row>
    <row r="201" spans="3:44" x14ac:dyDescent="0.2"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233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</row>
    <row r="202" spans="3:44" x14ac:dyDescent="0.2"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233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</row>
    <row r="203" spans="3:44" x14ac:dyDescent="0.2"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233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</row>
    <row r="204" spans="3:44" x14ac:dyDescent="0.2"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233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</row>
    <row r="205" spans="3:44" x14ac:dyDescent="0.2"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233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</row>
    <row r="206" spans="3:44" x14ac:dyDescent="0.2"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233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</row>
    <row r="207" spans="3:44" x14ac:dyDescent="0.2"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233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</row>
    <row r="208" spans="3:44" x14ac:dyDescent="0.2"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233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</row>
    <row r="209" spans="3:44" x14ac:dyDescent="0.2"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233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</row>
    <row r="210" spans="3:44" x14ac:dyDescent="0.2"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233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</row>
    <row r="211" spans="3:44" x14ac:dyDescent="0.2"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233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</row>
    <row r="212" spans="3:44" x14ac:dyDescent="0.2"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233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</row>
    <row r="213" spans="3:44" x14ac:dyDescent="0.2"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233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</row>
    <row r="214" spans="3:44" x14ac:dyDescent="0.2"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233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</row>
    <row r="215" spans="3:44" x14ac:dyDescent="0.2"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233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</row>
    <row r="216" spans="3:44" x14ac:dyDescent="0.2"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233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</row>
    <row r="217" spans="3:44" x14ac:dyDescent="0.2"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233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</row>
    <row r="218" spans="3:44" x14ac:dyDescent="0.2"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233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</row>
    <row r="219" spans="3:44" x14ac:dyDescent="0.2"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233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</row>
    <row r="220" spans="3:44" x14ac:dyDescent="0.2"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233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</row>
    <row r="221" spans="3:44" x14ac:dyDescent="0.2"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233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</row>
    <row r="222" spans="3:44" x14ac:dyDescent="0.2"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233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</row>
    <row r="223" spans="3:44" x14ac:dyDescent="0.2"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233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</row>
    <row r="224" spans="3:44" x14ac:dyDescent="0.2"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233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</row>
    <row r="225" spans="3:44" x14ac:dyDescent="0.2"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233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</row>
    <row r="226" spans="3:44" x14ac:dyDescent="0.2"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233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</row>
    <row r="227" spans="3:44" x14ac:dyDescent="0.2"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233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</row>
    <row r="228" spans="3:44" x14ac:dyDescent="0.2"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233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</row>
    <row r="229" spans="3:44" x14ac:dyDescent="0.2"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233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</row>
    <row r="230" spans="3:44" x14ac:dyDescent="0.2"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233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</row>
    <row r="231" spans="3:44" x14ac:dyDescent="0.2"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233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</row>
    <row r="232" spans="3:44" x14ac:dyDescent="0.2"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233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</row>
    <row r="233" spans="3:44" x14ac:dyDescent="0.2"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233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</row>
    <row r="234" spans="3:44" x14ac:dyDescent="0.2"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233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</row>
    <row r="235" spans="3:44" x14ac:dyDescent="0.2"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233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</row>
    <row r="236" spans="3:44" x14ac:dyDescent="0.2"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233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</row>
    <row r="237" spans="3:44" x14ac:dyDescent="0.2"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233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</row>
    <row r="238" spans="3:44" x14ac:dyDescent="0.2"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233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</row>
    <row r="239" spans="3:44" x14ac:dyDescent="0.2"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233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</row>
    <row r="240" spans="3:44" x14ac:dyDescent="0.2"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233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</row>
    <row r="241" spans="3:44" x14ac:dyDescent="0.2"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233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</row>
    <row r="242" spans="3:44" x14ac:dyDescent="0.2"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233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</row>
    <row r="243" spans="3:44" x14ac:dyDescent="0.2"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233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</row>
    <row r="244" spans="3:44" x14ac:dyDescent="0.2"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233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</row>
    <row r="245" spans="3:44" x14ac:dyDescent="0.2"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233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</row>
    <row r="246" spans="3:44" x14ac:dyDescent="0.2"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233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</row>
    <row r="247" spans="3:44" x14ac:dyDescent="0.2"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233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</row>
    <row r="248" spans="3:44" x14ac:dyDescent="0.2"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233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</row>
    <row r="249" spans="3:44" x14ac:dyDescent="0.2"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233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</row>
    <row r="250" spans="3:44" x14ac:dyDescent="0.2"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233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</row>
    <row r="251" spans="3:44" x14ac:dyDescent="0.2"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233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</row>
    <row r="252" spans="3:44" x14ac:dyDescent="0.2"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233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</row>
    <row r="253" spans="3:44" x14ac:dyDescent="0.2"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233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</row>
    <row r="254" spans="3:44" x14ac:dyDescent="0.2"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233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</row>
    <row r="255" spans="3:44" x14ac:dyDescent="0.2"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233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</row>
    <row r="256" spans="3:44" x14ac:dyDescent="0.2"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233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</row>
    <row r="257" spans="3:44" x14ac:dyDescent="0.2"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233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</row>
    <row r="258" spans="3:44" x14ac:dyDescent="0.2"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233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</row>
    <row r="259" spans="3:44" x14ac:dyDescent="0.2"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233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</row>
    <row r="260" spans="3:44" x14ac:dyDescent="0.2"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233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</row>
    <row r="261" spans="3:44" x14ac:dyDescent="0.2"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233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</row>
    <row r="262" spans="3:44" x14ac:dyDescent="0.2"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233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</row>
    <row r="263" spans="3:44" x14ac:dyDescent="0.2"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233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</row>
    <row r="264" spans="3:44" x14ac:dyDescent="0.2"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233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</row>
    <row r="265" spans="3:44" x14ac:dyDescent="0.2"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233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</row>
    <row r="266" spans="3:44" x14ac:dyDescent="0.2"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233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</row>
    <row r="267" spans="3:44" x14ac:dyDescent="0.2"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233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</row>
    <row r="268" spans="3:44" x14ac:dyDescent="0.2"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233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</row>
    <row r="269" spans="3:44" x14ac:dyDescent="0.2"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233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</row>
    <row r="270" spans="3:44" x14ac:dyDescent="0.2"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233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</row>
    <row r="271" spans="3:44" x14ac:dyDescent="0.2"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233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</row>
    <row r="272" spans="3:44" x14ac:dyDescent="0.2"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233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</row>
    <row r="273" spans="3:44" x14ac:dyDescent="0.2"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233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</row>
    <row r="274" spans="3:44" x14ac:dyDescent="0.2"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233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</row>
    <row r="275" spans="3:44" x14ac:dyDescent="0.2"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233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</row>
    <row r="276" spans="3:44" x14ac:dyDescent="0.2"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233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</row>
    <row r="277" spans="3:44" x14ac:dyDescent="0.2"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233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</row>
    <row r="278" spans="3:44" x14ac:dyDescent="0.2"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233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</row>
    <row r="279" spans="3:44" x14ac:dyDescent="0.2"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233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</row>
    <row r="280" spans="3:44" x14ac:dyDescent="0.2"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233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</row>
    <row r="281" spans="3:44" x14ac:dyDescent="0.2"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233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</row>
    <row r="282" spans="3:44" x14ac:dyDescent="0.2"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233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</row>
    <row r="283" spans="3:44" x14ac:dyDescent="0.2"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233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</row>
    <row r="284" spans="3:44" x14ac:dyDescent="0.2"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233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</row>
    <row r="285" spans="3:44" x14ac:dyDescent="0.2"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233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</row>
    <row r="286" spans="3:44" x14ac:dyDescent="0.2"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233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</row>
    <row r="287" spans="3:44" x14ac:dyDescent="0.2"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233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</row>
    <row r="288" spans="3:44" x14ac:dyDescent="0.2"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233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</row>
    <row r="289" spans="3:44" x14ac:dyDescent="0.2"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233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</row>
    <row r="290" spans="3:44" x14ac:dyDescent="0.2"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233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</row>
    <row r="291" spans="3:44" x14ac:dyDescent="0.2"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233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</row>
    <row r="292" spans="3:44" x14ac:dyDescent="0.2"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233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</row>
    <row r="293" spans="3:44" x14ac:dyDescent="0.2"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233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</row>
    <row r="294" spans="3:44" x14ac:dyDescent="0.2"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233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</row>
    <row r="295" spans="3:44" x14ac:dyDescent="0.2"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233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</row>
    <row r="296" spans="3:44" x14ac:dyDescent="0.2"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233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</row>
    <row r="297" spans="3:44" x14ac:dyDescent="0.2"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233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</row>
    <row r="298" spans="3:44" x14ac:dyDescent="0.2"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233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</row>
    <row r="299" spans="3:44" x14ac:dyDescent="0.2"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233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</row>
    <row r="300" spans="3:44" x14ac:dyDescent="0.2"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233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</row>
    <row r="301" spans="3:44" x14ac:dyDescent="0.2"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233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</row>
    <row r="302" spans="3:44" x14ac:dyDescent="0.2"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233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</row>
    <row r="303" spans="3:44" x14ac:dyDescent="0.2"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233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</row>
    <row r="304" spans="3:44" x14ac:dyDescent="0.2"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233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</row>
    <row r="305" spans="3:44" x14ac:dyDescent="0.2"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233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</row>
    <row r="306" spans="3:44" x14ac:dyDescent="0.2"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233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</row>
    <row r="307" spans="3:44" x14ac:dyDescent="0.2"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233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</row>
    <row r="308" spans="3:44" x14ac:dyDescent="0.2"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233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</row>
    <row r="309" spans="3:44" x14ac:dyDescent="0.2"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233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</row>
    <row r="310" spans="3:44" x14ac:dyDescent="0.2"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233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</row>
    <row r="311" spans="3:44" x14ac:dyDescent="0.2"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233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</row>
    <row r="312" spans="3:44" x14ac:dyDescent="0.2"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233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</row>
    <row r="313" spans="3:44" x14ac:dyDescent="0.2"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233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</row>
    <row r="314" spans="3:44" x14ac:dyDescent="0.2"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233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</row>
    <row r="315" spans="3:44" x14ac:dyDescent="0.2"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233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</row>
    <row r="316" spans="3:44" x14ac:dyDescent="0.2"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233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</row>
    <row r="317" spans="3:44" x14ac:dyDescent="0.2"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233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</row>
    <row r="318" spans="3:44" x14ac:dyDescent="0.2"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233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</row>
    <row r="319" spans="3:44" x14ac:dyDescent="0.2"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233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</row>
    <row r="320" spans="3:44" x14ac:dyDescent="0.2"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233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</row>
    <row r="321" spans="3:44" x14ac:dyDescent="0.2"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233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</row>
    <row r="322" spans="3:44" x14ac:dyDescent="0.2"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233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</row>
    <row r="323" spans="3:44" x14ac:dyDescent="0.2"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233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</row>
    <row r="324" spans="3:44" x14ac:dyDescent="0.2"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233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</row>
    <row r="325" spans="3:44" x14ac:dyDescent="0.2"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233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</row>
    <row r="326" spans="3:44" x14ac:dyDescent="0.2"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233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</row>
    <row r="327" spans="3:44" x14ac:dyDescent="0.2"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233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</row>
    <row r="328" spans="3:44" x14ac:dyDescent="0.2"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233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</row>
    <row r="329" spans="3:44" x14ac:dyDescent="0.2"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233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</row>
    <row r="330" spans="3:44" x14ac:dyDescent="0.2"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233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</row>
    <row r="331" spans="3:44" x14ac:dyDescent="0.2"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233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</row>
    <row r="332" spans="3:44" x14ac:dyDescent="0.2"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233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</row>
    <row r="333" spans="3:44" x14ac:dyDescent="0.2"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233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</row>
    <row r="334" spans="3:44" x14ac:dyDescent="0.2"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233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</row>
    <row r="335" spans="3:44" x14ac:dyDescent="0.2"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233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</row>
    <row r="336" spans="3:44" x14ac:dyDescent="0.2"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233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</row>
    <row r="337" spans="3:44" x14ac:dyDescent="0.2"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233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</row>
    <row r="338" spans="3:44" x14ac:dyDescent="0.2"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233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</row>
    <row r="339" spans="3:44" x14ac:dyDescent="0.2"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233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</row>
    <row r="340" spans="3:44" x14ac:dyDescent="0.2"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233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</row>
    <row r="341" spans="3:44" x14ac:dyDescent="0.2"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233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</row>
    <row r="342" spans="3:44" x14ac:dyDescent="0.2"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233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</row>
    <row r="343" spans="3:44" x14ac:dyDescent="0.2"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233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</row>
    <row r="344" spans="3:44" x14ac:dyDescent="0.2"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233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</row>
    <row r="345" spans="3:44" x14ac:dyDescent="0.2"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233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</row>
    <row r="346" spans="3:44" x14ac:dyDescent="0.2"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233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</row>
    <row r="347" spans="3:44" x14ac:dyDescent="0.2"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233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</row>
    <row r="348" spans="3:44" x14ac:dyDescent="0.2"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233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</row>
    <row r="349" spans="3:44" x14ac:dyDescent="0.2"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233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</row>
    <row r="350" spans="3:44" x14ac:dyDescent="0.2"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233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</row>
    <row r="351" spans="3:44" x14ac:dyDescent="0.2"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233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</row>
    <row r="352" spans="3:44" x14ac:dyDescent="0.2"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233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</row>
    <row r="353" spans="3:44" x14ac:dyDescent="0.2"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233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</row>
    <row r="354" spans="3:44" x14ac:dyDescent="0.2"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233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</row>
    <row r="355" spans="3:44" x14ac:dyDescent="0.2"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233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</row>
    <row r="356" spans="3:44" x14ac:dyDescent="0.2"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233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</row>
    <row r="357" spans="3:44" x14ac:dyDescent="0.2"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233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</row>
    <row r="358" spans="3:44" x14ac:dyDescent="0.2"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233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</row>
    <row r="359" spans="3:44" x14ac:dyDescent="0.2"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233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</row>
    <row r="360" spans="3:44" x14ac:dyDescent="0.2"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233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</row>
    <row r="361" spans="3:44" x14ac:dyDescent="0.2"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233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</row>
    <row r="362" spans="3:44" x14ac:dyDescent="0.2"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233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</row>
    <row r="363" spans="3:44" x14ac:dyDescent="0.2"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233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</row>
    <row r="364" spans="3:44" x14ac:dyDescent="0.2"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233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</row>
    <row r="365" spans="3:44" x14ac:dyDescent="0.2"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233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</row>
    <row r="366" spans="3:44" x14ac:dyDescent="0.2"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233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</row>
    <row r="367" spans="3:44" x14ac:dyDescent="0.2"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233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</row>
    <row r="368" spans="3:44" x14ac:dyDescent="0.2"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233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</row>
    <row r="369" spans="3:44" x14ac:dyDescent="0.2"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233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</row>
    <row r="370" spans="3:44" x14ac:dyDescent="0.2"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233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</row>
    <row r="371" spans="3:44" x14ac:dyDescent="0.2"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233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</row>
    <row r="372" spans="3:44" x14ac:dyDescent="0.2"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233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</row>
    <row r="373" spans="3:44" x14ac:dyDescent="0.2"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233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</row>
    <row r="374" spans="3:44" x14ac:dyDescent="0.2"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233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</row>
    <row r="375" spans="3:44" x14ac:dyDescent="0.2"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233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</row>
    <row r="376" spans="3:44" x14ac:dyDescent="0.2"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233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</row>
    <row r="377" spans="3:44" x14ac:dyDescent="0.2"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233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</row>
    <row r="378" spans="3:44" x14ac:dyDescent="0.2"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233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</row>
    <row r="379" spans="3:44" x14ac:dyDescent="0.2"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233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</row>
    <row r="380" spans="3:44" x14ac:dyDescent="0.2"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233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</row>
    <row r="381" spans="3:44" x14ac:dyDescent="0.2"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233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</row>
    <row r="382" spans="3:44" x14ac:dyDescent="0.2"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233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</row>
    <row r="383" spans="3:44" x14ac:dyDescent="0.2"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233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</row>
    <row r="384" spans="3:44" x14ac:dyDescent="0.2"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233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</row>
    <row r="385" spans="3:44" x14ac:dyDescent="0.2"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233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</row>
    <row r="386" spans="3:44" x14ac:dyDescent="0.2"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233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</row>
    <row r="387" spans="3:44" x14ac:dyDescent="0.2"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233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</row>
    <row r="388" spans="3:44" x14ac:dyDescent="0.2"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233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</row>
    <row r="389" spans="3:44" x14ac:dyDescent="0.2"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233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</row>
    <row r="390" spans="3:44" x14ac:dyDescent="0.2"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233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</row>
    <row r="391" spans="3:44" x14ac:dyDescent="0.2"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233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</row>
    <row r="392" spans="3:44" x14ac:dyDescent="0.2"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233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</row>
    <row r="393" spans="3:44" x14ac:dyDescent="0.2"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233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</row>
    <row r="394" spans="3:44" x14ac:dyDescent="0.2"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233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</row>
    <row r="395" spans="3:44" x14ac:dyDescent="0.2"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233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</row>
    <row r="396" spans="3:44" x14ac:dyDescent="0.2"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233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</row>
    <row r="397" spans="3:44" x14ac:dyDescent="0.2"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233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</row>
    <row r="398" spans="3:44" x14ac:dyDescent="0.2"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233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</row>
    <row r="399" spans="3:44" x14ac:dyDescent="0.2"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233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</row>
    <row r="400" spans="3:44" x14ac:dyDescent="0.2"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233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</row>
    <row r="401" spans="3:44" x14ac:dyDescent="0.2"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233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</row>
    <row r="402" spans="3:44" x14ac:dyDescent="0.2"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233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</row>
    <row r="403" spans="3:44" x14ac:dyDescent="0.2"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233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</row>
    <row r="404" spans="3:44" x14ac:dyDescent="0.2"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233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</row>
    <row r="405" spans="3:44" x14ac:dyDescent="0.2"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233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</row>
    <row r="406" spans="3:44" x14ac:dyDescent="0.2"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233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</row>
    <row r="407" spans="3:44" x14ac:dyDescent="0.2"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233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</row>
    <row r="408" spans="3:44" x14ac:dyDescent="0.2"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233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</row>
    <row r="409" spans="3:44" x14ac:dyDescent="0.2"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233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</row>
    <row r="410" spans="3:44" x14ac:dyDescent="0.2"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233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</row>
    <row r="411" spans="3:44" x14ac:dyDescent="0.2"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233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</row>
    <row r="412" spans="3:44" x14ac:dyDescent="0.2"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233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</row>
    <row r="413" spans="3:44" x14ac:dyDescent="0.2"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233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</row>
    <row r="414" spans="3:44" x14ac:dyDescent="0.2"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233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</row>
    <row r="415" spans="3:44" x14ac:dyDescent="0.2"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233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</row>
    <row r="416" spans="3:44" x14ac:dyDescent="0.2"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233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</row>
    <row r="417" spans="3:44" x14ac:dyDescent="0.2"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233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</row>
    <row r="418" spans="3:44" x14ac:dyDescent="0.2"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233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</row>
    <row r="419" spans="3:44" x14ac:dyDescent="0.2"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233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</row>
    <row r="420" spans="3:44" x14ac:dyDescent="0.2"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233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</row>
    <row r="421" spans="3:44" x14ac:dyDescent="0.2"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233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</row>
    <row r="422" spans="3:44" x14ac:dyDescent="0.2"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233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</row>
    <row r="423" spans="3:44" x14ac:dyDescent="0.2"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233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</row>
    <row r="424" spans="3:44" x14ac:dyDescent="0.2"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233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</row>
    <row r="425" spans="3:44" x14ac:dyDescent="0.2"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233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</row>
    <row r="426" spans="3:44" x14ac:dyDescent="0.2"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233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</row>
    <row r="427" spans="3:44" x14ac:dyDescent="0.2"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233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</row>
    <row r="428" spans="3:44" x14ac:dyDescent="0.2"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233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</row>
    <row r="429" spans="3:44" x14ac:dyDescent="0.2"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233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</row>
    <row r="430" spans="3:44" x14ac:dyDescent="0.2"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233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</row>
    <row r="431" spans="3:44" x14ac:dyDescent="0.2"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233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</row>
    <row r="432" spans="3:44" x14ac:dyDescent="0.2"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233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</row>
    <row r="433" spans="3:44" x14ac:dyDescent="0.2"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233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</row>
    <row r="434" spans="3:44" x14ac:dyDescent="0.2"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233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</row>
    <row r="435" spans="3:44" x14ac:dyDescent="0.2"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233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</row>
    <row r="436" spans="3:44" x14ac:dyDescent="0.2"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233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</row>
    <row r="437" spans="3:44" x14ac:dyDescent="0.2"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233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</row>
    <row r="438" spans="3:44" x14ac:dyDescent="0.2"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233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</row>
    <row r="439" spans="3:44" x14ac:dyDescent="0.2"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233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</row>
    <row r="440" spans="3:44" x14ac:dyDescent="0.2"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233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</row>
    <row r="441" spans="3:44" x14ac:dyDescent="0.2"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233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</row>
    <row r="442" spans="3:44" x14ac:dyDescent="0.2"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233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</row>
    <row r="443" spans="3:44" x14ac:dyDescent="0.2"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233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</row>
    <row r="444" spans="3:44" x14ac:dyDescent="0.2"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233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</row>
    <row r="445" spans="3:44" x14ac:dyDescent="0.2"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233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</row>
    <row r="446" spans="3:44" x14ac:dyDescent="0.2"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233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</row>
    <row r="447" spans="3:44" x14ac:dyDescent="0.2"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233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</row>
    <row r="448" spans="3:44" x14ac:dyDescent="0.2"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233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</row>
    <row r="449" spans="3:44" x14ac:dyDescent="0.2"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233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</row>
    <row r="450" spans="3:44" x14ac:dyDescent="0.2"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233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</row>
    <row r="451" spans="3:44" x14ac:dyDescent="0.2"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233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</row>
    <row r="452" spans="3:44" x14ac:dyDescent="0.2"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233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</row>
    <row r="453" spans="3:44" x14ac:dyDescent="0.2"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233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</row>
    <row r="454" spans="3:44" x14ac:dyDescent="0.2"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233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</row>
    <row r="455" spans="3:44" x14ac:dyDescent="0.2"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233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</row>
    <row r="456" spans="3:44" x14ac:dyDescent="0.2"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233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</row>
    <row r="457" spans="3:44" x14ac:dyDescent="0.2"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233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</row>
    <row r="458" spans="3:44" x14ac:dyDescent="0.2"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233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</row>
    <row r="459" spans="3:44" x14ac:dyDescent="0.2"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233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</row>
    <row r="460" spans="3:44" x14ac:dyDescent="0.2"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233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</row>
    <row r="461" spans="3:44" x14ac:dyDescent="0.2"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233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</row>
    <row r="462" spans="3:44" x14ac:dyDescent="0.2"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233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</row>
    <row r="463" spans="3:44" x14ac:dyDescent="0.2"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233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</row>
    <row r="464" spans="3:44" x14ac:dyDescent="0.2"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233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</row>
    <row r="465" spans="3:44" x14ac:dyDescent="0.2"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233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</row>
    <row r="466" spans="3:44" x14ac:dyDescent="0.2"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233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</row>
    <row r="467" spans="3:44" x14ac:dyDescent="0.2"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233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</row>
    <row r="468" spans="3:44" x14ac:dyDescent="0.2"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233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</row>
    <row r="469" spans="3:44" x14ac:dyDescent="0.2"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233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</row>
    <row r="470" spans="3:44" x14ac:dyDescent="0.2"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233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</row>
    <row r="471" spans="3:44" x14ac:dyDescent="0.2"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233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</row>
    <row r="472" spans="3:44" x14ac:dyDescent="0.2"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233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</row>
    <row r="473" spans="3:44" x14ac:dyDescent="0.2"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233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</row>
    <row r="474" spans="3:44" x14ac:dyDescent="0.2"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233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</row>
    <row r="475" spans="3:44" x14ac:dyDescent="0.2"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233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</row>
    <row r="476" spans="3:44" x14ac:dyDescent="0.2"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233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</row>
    <row r="477" spans="3:44" x14ac:dyDescent="0.2"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233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</row>
    <row r="478" spans="3:44" x14ac:dyDescent="0.2"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233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</row>
    <row r="479" spans="3:44" x14ac:dyDescent="0.2"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233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</row>
    <row r="480" spans="3:44" x14ac:dyDescent="0.2"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233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</row>
    <row r="481" spans="3:44" x14ac:dyDescent="0.2"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233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</row>
    <row r="482" spans="3:44" x14ac:dyDescent="0.2"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233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</row>
    <row r="483" spans="3:44" x14ac:dyDescent="0.2"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233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</row>
    <row r="484" spans="3:44" x14ac:dyDescent="0.2"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233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</row>
    <row r="485" spans="3:44" x14ac:dyDescent="0.2"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233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</row>
    <row r="486" spans="3:44" x14ac:dyDescent="0.2"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233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</row>
    <row r="487" spans="3:44" x14ac:dyDescent="0.2"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233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</row>
    <row r="488" spans="3:44" x14ac:dyDescent="0.2"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233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</row>
    <row r="489" spans="3:44" x14ac:dyDescent="0.2"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233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</row>
    <row r="490" spans="3:44" x14ac:dyDescent="0.2"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233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</row>
    <row r="491" spans="3:44" x14ac:dyDescent="0.2"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233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</row>
    <row r="492" spans="3:44" x14ac:dyDescent="0.2"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233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</row>
    <row r="493" spans="3:44" x14ac:dyDescent="0.2"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233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</row>
    <row r="494" spans="3:44" x14ac:dyDescent="0.2"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233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</row>
    <row r="495" spans="3:44" x14ac:dyDescent="0.2"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233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</row>
    <row r="496" spans="3:44" x14ac:dyDescent="0.2"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233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</row>
    <row r="497" spans="3:44" x14ac:dyDescent="0.2"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233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</row>
    <row r="498" spans="3:44" x14ac:dyDescent="0.2"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233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</row>
    <row r="499" spans="3:44" x14ac:dyDescent="0.2"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233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</row>
    <row r="500" spans="3:44" x14ac:dyDescent="0.2"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233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</row>
    <row r="501" spans="3:44" x14ac:dyDescent="0.2"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233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</row>
    <row r="502" spans="3:44" x14ac:dyDescent="0.2"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233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</row>
    <row r="503" spans="3:44" x14ac:dyDescent="0.2"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233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</row>
    <row r="504" spans="3:44" x14ac:dyDescent="0.2"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233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</row>
    <row r="505" spans="3:44" x14ac:dyDescent="0.2"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233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</row>
    <row r="506" spans="3:44" x14ac:dyDescent="0.2"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233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</row>
    <row r="507" spans="3:44" x14ac:dyDescent="0.2"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233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</row>
    <row r="508" spans="3:44" x14ac:dyDescent="0.2"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233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</row>
    <row r="509" spans="3:44" x14ac:dyDescent="0.2"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233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</row>
    <row r="510" spans="3:44" x14ac:dyDescent="0.2"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233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</row>
    <row r="511" spans="3:44" x14ac:dyDescent="0.2"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233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</row>
    <row r="512" spans="3:44" x14ac:dyDescent="0.2"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233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</row>
    <row r="513" spans="3:44" x14ac:dyDescent="0.2"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233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</row>
    <row r="514" spans="3:44" x14ac:dyDescent="0.2"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233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</row>
    <row r="515" spans="3:44" x14ac:dyDescent="0.2"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233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</row>
    <row r="516" spans="3:44" x14ac:dyDescent="0.2"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233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</row>
    <row r="517" spans="3:44" x14ac:dyDescent="0.2"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233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</row>
    <row r="518" spans="3:44" x14ac:dyDescent="0.2"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233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</row>
    <row r="519" spans="3:44" x14ac:dyDescent="0.2"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233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</row>
    <row r="520" spans="3:44" x14ac:dyDescent="0.2"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233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</row>
    <row r="521" spans="3:44" x14ac:dyDescent="0.2"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233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</row>
    <row r="522" spans="3:44" x14ac:dyDescent="0.2"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233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</row>
    <row r="523" spans="3:44" x14ac:dyDescent="0.2"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233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</row>
    <row r="524" spans="3:44" x14ac:dyDescent="0.2"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233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</row>
    <row r="525" spans="3:44" x14ac:dyDescent="0.2"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233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</row>
    <row r="526" spans="3:44" x14ac:dyDescent="0.2"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233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</row>
    <row r="527" spans="3:44" x14ac:dyDescent="0.2"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233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</row>
    <row r="528" spans="3:44" x14ac:dyDescent="0.2"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233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</row>
    <row r="529" spans="3:44" x14ac:dyDescent="0.2"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233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</row>
    <row r="530" spans="3:44" x14ac:dyDescent="0.2"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233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</row>
    <row r="531" spans="3:44" x14ac:dyDescent="0.2"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233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</row>
    <row r="532" spans="3:44" x14ac:dyDescent="0.2"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233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</row>
    <row r="533" spans="3:44" x14ac:dyDescent="0.2"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233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</row>
    <row r="534" spans="3:44" x14ac:dyDescent="0.2"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233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</row>
    <row r="535" spans="3:44" x14ac:dyDescent="0.2"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233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</row>
    <row r="536" spans="3:44" x14ac:dyDescent="0.2"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233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</row>
    <row r="537" spans="3:44" x14ac:dyDescent="0.2"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233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</row>
    <row r="538" spans="3:44" x14ac:dyDescent="0.2"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233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</row>
    <row r="539" spans="3:44" x14ac:dyDescent="0.2"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233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</row>
    <row r="540" spans="3:44" x14ac:dyDescent="0.2"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233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</row>
    <row r="541" spans="3:44" x14ac:dyDescent="0.2"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233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</row>
    <row r="542" spans="3:44" x14ac:dyDescent="0.2"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233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</row>
    <row r="543" spans="3:44" x14ac:dyDescent="0.2"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233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</row>
    <row r="544" spans="3:44" x14ac:dyDescent="0.2"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233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</row>
    <row r="545" spans="3:44" x14ac:dyDescent="0.2"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233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</row>
    <row r="546" spans="3:44" x14ac:dyDescent="0.2"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233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</row>
    <row r="547" spans="3:44" x14ac:dyDescent="0.2"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233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</row>
    <row r="548" spans="3:44" x14ac:dyDescent="0.2"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233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</row>
    <row r="549" spans="3:44" x14ac:dyDescent="0.2"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233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</row>
    <row r="550" spans="3:44" x14ac:dyDescent="0.2"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233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</row>
    <row r="551" spans="3:44" x14ac:dyDescent="0.2"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233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</row>
    <row r="552" spans="3:44" x14ac:dyDescent="0.2"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233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</row>
    <row r="553" spans="3:44" x14ac:dyDescent="0.2"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233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</row>
    <row r="554" spans="3:44" x14ac:dyDescent="0.2"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233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</row>
    <row r="555" spans="3:44" x14ac:dyDescent="0.2"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233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</row>
    <row r="556" spans="3:44" x14ac:dyDescent="0.2"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233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</row>
    <row r="557" spans="3:44" x14ac:dyDescent="0.2"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233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</row>
    <row r="558" spans="3:44" x14ac:dyDescent="0.2"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233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</row>
    <row r="559" spans="3:44" x14ac:dyDescent="0.2"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233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</row>
    <row r="560" spans="3:44" x14ac:dyDescent="0.2"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233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</row>
    <row r="561" spans="3:44" x14ac:dyDescent="0.2"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233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</row>
    <row r="562" spans="3:44" x14ac:dyDescent="0.2"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233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</row>
    <row r="563" spans="3:44" x14ac:dyDescent="0.2"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233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</row>
    <row r="564" spans="3:44" x14ac:dyDescent="0.2"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233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</row>
    <row r="565" spans="3:44" x14ac:dyDescent="0.2"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233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</row>
    <row r="566" spans="3:44" x14ac:dyDescent="0.2"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233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</row>
    <row r="567" spans="3:44" x14ac:dyDescent="0.2"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233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</row>
    <row r="568" spans="3:44" x14ac:dyDescent="0.2"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233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</row>
    <row r="569" spans="3:44" x14ac:dyDescent="0.2"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233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</row>
    <row r="570" spans="3:44" x14ac:dyDescent="0.2"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233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</row>
    <row r="571" spans="3:44" x14ac:dyDescent="0.2"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233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</row>
    <row r="572" spans="3:44" x14ac:dyDescent="0.2"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233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</row>
    <row r="573" spans="3:44" x14ac:dyDescent="0.2"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233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</row>
    <row r="574" spans="3:44" x14ac:dyDescent="0.2"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233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</row>
    <row r="575" spans="3:44" x14ac:dyDescent="0.2"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233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</row>
    <row r="576" spans="3:44" x14ac:dyDescent="0.2"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233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</row>
    <row r="577" spans="3:44" x14ac:dyDescent="0.2"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233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</row>
    <row r="578" spans="3:44" x14ac:dyDescent="0.2"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233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</row>
    <row r="579" spans="3:44" x14ac:dyDescent="0.2"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233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</row>
    <row r="580" spans="3:44" x14ac:dyDescent="0.2"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233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</row>
    <row r="581" spans="3:44" x14ac:dyDescent="0.2"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233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</row>
    <row r="582" spans="3:44" x14ac:dyDescent="0.2"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233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</row>
    <row r="583" spans="3:44" x14ac:dyDescent="0.2"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233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</row>
    <row r="584" spans="3:44" x14ac:dyDescent="0.2"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233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</row>
    <row r="585" spans="3:44" x14ac:dyDescent="0.2"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233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</row>
    <row r="586" spans="3:44" x14ac:dyDescent="0.2"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233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</row>
    <row r="587" spans="3:44" x14ac:dyDescent="0.2"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233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</row>
    <row r="588" spans="3:44" x14ac:dyDescent="0.2"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233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</row>
    <row r="589" spans="3:44" x14ac:dyDescent="0.2"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233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</row>
    <row r="590" spans="3:44" x14ac:dyDescent="0.2"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233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</row>
    <row r="591" spans="3:44" x14ac:dyDescent="0.2"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233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</row>
    <row r="592" spans="3:44" x14ac:dyDescent="0.2"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233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</row>
    <row r="593" spans="3:44" x14ac:dyDescent="0.2"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233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</row>
    <row r="594" spans="3:44" x14ac:dyDescent="0.2"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233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</row>
    <row r="595" spans="3:44" x14ac:dyDescent="0.2"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233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</row>
    <row r="596" spans="3:44" x14ac:dyDescent="0.2"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233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</row>
    <row r="597" spans="3:44" x14ac:dyDescent="0.2"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233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</row>
    <row r="598" spans="3:44" x14ac:dyDescent="0.2"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233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</row>
    <row r="599" spans="3:44" x14ac:dyDescent="0.2"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233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</row>
    <row r="600" spans="3:44" x14ac:dyDescent="0.2"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233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</row>
    <row r="601" spans="3:44" x14ac:dyDescent="0.2"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233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</row>
    <row r="602" spans="3:44" x14ac:dyDescent="0.2"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233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</row>
    <row r="603" spans="3:44" x14ac:dyDescent="0.2"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233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</row>
    <row r="604" spans="3:44" x14ac:dyDescent="0.2"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233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</row>
    <row r="605" spans="3:44" x14ac:dyDescent="0.2"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233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</row>
    <row r="606" spans="3:44" x14ac:dyDescent="0.2"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233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</row>
    <row r="607" spans="3:44" x14ac:dyDescent="0.2"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233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</row>
    <row r="608" spans="3:44" x14ac:dyDescent="0.2"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233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</row>
    <row r="609" spans="3:44" x14ac:dyDescent="0.2"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233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</row>
    <row r="610" spans="3:44" x14ac:dyDescent="0.2"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233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</row>
    <row r="611" spans="3:44" x14ac:dyDescent="0.2"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233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</row>
    <row r="612" spans="3:44" x14ac:dyDescent="0.2"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233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</row>
    <row r="613" spans="3:44" x14ac:dyDescent="0.2"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233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</row>
    <row r="614" spans="3:44" x14ac:dyDescent="0.2"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233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</row>
    <row r="615" spans="3:44" x14ac:dyDescent="0.2"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233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</row>
    <row r="616" spans="3:44" x14ac:dyDescent="0.2"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233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</row>
    <row r="617" spans="3:44" x14ac:dyDescent="0.2"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233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</row>
    <row r="618" spans="3:44" x14ac:dyDescent="0.2"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233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</row>
    <row r="619" spans="3:44" x14ac:dyDescent="0.2"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233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</row>
    <row r="620" spans="3:44" x14ac:dyDescent="0.2"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233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</row>
    <row r="621" spans="3:44" x14ac:dyDescent="0.2"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233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</row>
    <row r="622" spans="3:44" x14ac:dyDescent="0.2"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233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</row>
    <row r="623" spans="3:44" x14ac:dyDescent="0.2"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233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</row>
    <row r="624" spans="3:44" x14ac:dyDescent="0.2"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233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</row>
    <row r="625" spans="3:44" x14ac:dyDescent="0.2"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233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</row>
    <row r="626" spans="3:44" x14ac:dyDescent="0.2"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233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</row>
    <row r="627" spans="3:44" x14ac:dyDescent="0.2"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233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</row>
    <row r="628" spans="3:44" x14ac:dyDescent="0.2"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233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</row>
    <row r="629" spans="3:44" x14ac:dyDescent="0.2"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233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</row>
    <row r="630" spans="3:44" x14ac:dyDescent="0.2"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233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</row>
    <row r="631" spans="3:44" x14ac:dyDescent="0.2"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233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</row>
    <row r="632" spans="3:44" x14ac:dyDescent="0.2"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233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</row>
    <row r="633" spans="3:44" x14ac:dyDescent="0.2"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233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</row>
    <row r="634" spans="3:44" x14ac:dyDescent="0.2"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233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</row>
    <row r="635" spans="3:44" x14ac:dyDescent="0.2"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233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</row>
    <row r="636" spans="3:44" x14ac:dyDescent="0.2"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233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</row>
    <row r="637" spans="3:44" x14ac:dyDescent="0.2"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233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</row>
    <row r="638" spans="3:44" x14ac:dyDescent="0.2"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233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</row>
    <row r="639" spans="3:44" x14ac:dyDescent="0.2"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233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</row>
    <row r="640" spans="3:44" x14ac:dyDescent="0.2"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233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</row>
    <row r="641" spans="3:44" x14ac:dyDescent="0.2"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233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</row>
    <row r="642" spans="3:44" x14ac:dyDescent="0.2"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233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</row>
    <row r="643" spans="3:44" x14ac:dyDescent="0.2"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233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</row>
    <row r="644" spans="3:44" x14ac:dyDescent="0.2"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233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</row>
    <row r="645" spans="3:44" x14ac:dyDescent="0.2"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233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</row>
    <row r="646" spans="3:44" x14ac:dyDescent="0.2"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233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</row>
    <row r="647" spans="3:44" x14ac:dyDescent="0.2"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233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</row>
    <row r="648" spans="3:44" x14ac:dyDescent="0.2"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233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</row>
    <row r="649" spans="3:44" x14ac:dyDescent="0.2"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233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</row>
    <row r="650" spans="3:44" x14ac:dyDescent="0.2"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233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</row>
    <row r="651" spans="3:44" x14ac:dyDescent="0.2"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233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</row>
    <row r="652" spans="3:44" x14ac:dyDescent="0.2"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233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</row>
    <row r="653" spans="3:44" x14ac:dyDescent="0.2"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233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</row>
    <row r="654" spans="3:44" x14ac:dyDescent="0.2"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233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</row>
    <row r="655" spans="3:44" x14ac:dyDescent="0.2"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233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</row>
    <row r="656" spans="3:44" x14ac:dyDescent="0.2"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233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</row>
    <row r="657" spans="3:44" x14ac:dyDescent="0.2"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233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</row>
    <row r="658" spans="3:44" x14ac:dyDescent="0.2"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233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</row>
    <row r="659" spans="3:44" x14ac:dyDescent="0.2"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233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</row>
    <row r="660" spans="3:44" x14ac:dyDescent="0.2"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233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</row>
    <row r="661" spans="3:44" x14ac:dyDescent="0.2"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233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</row>
    <row r="662" spans="3:44" x14ac:dyDescent="0.2"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233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</row>
    <row r="663" spans="3:44" x14ac:dyDescent="0.2"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233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</row>
    <row r="664" spans="3:44" x14ac:dyDescent="0.2"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233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</row>
    <row r="665" spans="3:44" x14ac:dyDescent="0.2"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233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</row>
    <row r="666" spans="3:44" x14ac:dyDescent="0.2"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233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</row>
    <row r="667" spans="3:44" x14ac:dyDescent="0.2"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233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</row>
    <row r="668" spans="3:44" x14ac:dyDescent="0.2"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233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</row>
    <row r="669" spans="3:44" x14ac:dyDescent="0.2"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233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</row>
    <row r="670" spans="3:44" x14ac:dyDescent="0.2"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233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</row>
    <row r="671" spans="3:44" x14ac:dyDescent="0.2"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233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</row>
    <row r="672" spans="3:44" x14ac:dyDescent="0.2"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233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</row>
    <row r="673" spans="3:44" x14ac:dyDescent="0.2"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233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</row>
    <row r="674" spans="3:44" x14ac:dyDescent="0.2"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233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</row>
    <row r="675" spans="3:44" x14ac:dyDescent="0.2"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233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</row>
    <row r="676" spans="3:44" x14ac:dyDescent="0.2"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233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</row>
    <row r="677" spans="3:44" x14ac:dyDescent="0.2"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233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</row>
    <row r="678" spans="3:44" x14ac:dyDescent="0.2"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233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</row>
    <row r="679" spans="3:44" x14ac:dyDescent="0.2"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233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</row>
    <row r="680" spans="3:44" x14ac:dyDescent="0.2"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233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</row>
    <row r="681" spans="3:44" x14ac:dyDescent="0.2"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233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</row>
    <row r="682" spans="3:44" x14ac:dyDescent="0.2"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233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</row>
    <row r="683" spans="3:44" x14ac:dyDescent="0.2"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233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</row>
    <row r="684" spans="3:44" x14ac:dyDescent="0.2"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233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</row>
    <row r="685" spans="3:44" x14ac:dyDescent="0.2"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233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</row>
    <row r="686" spans="3:44" x14ac:dyDescent="0.2"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233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</row>
  </sheetData>
  <mergeCells count="37">
    <mergeCell ref="AS2:AT4"/>
    <mergeCell ref="AS5:AS8"/>
    <mergeCell ref="AT5:AT8"/>
    <mergeCell ref="A103:AA103"/>
    <mergeCell ref="AB101:AJ101"/>
    <mergeCell ref="AB102:AJ102"/>
    <mergeCell ref="AB103:AJ103"/>
    <mergeCell ref="AK4:AR4"/>
    <mergeCell ref="AD3:AD7"/>
    <mergeCell ref="AC2:AC7"/>
    <mergeCell ref="AE3:AE7"/>
    <mergeCell ref="AF3:AF7"/>
    <mergeCell ref="AG3:AG7"/>
    <mergeCell ref="B2:B7"/>
    <mergeCell ref="A2:A7"/>
    <mergeCell ref="C2:Z2"/>
    <mergeCell ref="S3:Z6"/>
    <mergeCell ref="K3:R6"/>
    <mergeCell ref="C3:J6"/>
    <mergeCell ref="A104:AC104"/>
    <mergeCell ref="A105:AC105"/>
    <mergeCell ref="A1:AR1"/>
    <mergeCell ref="C8:J8"/>
    <mergeCell ref="K8:R8"/>
    <mergeCell ref="S8:Z8"/>
    <mergeCell ref="AK6:AR6"/>
    <mergeCell ref="AJ3:AJ7"/>
    <mergeCell ref="AI3:AI7"/>
    <mergeCell ref="AH3:AH7"/>
    <mergeCell ref="AQ3:AR3"/>
    <mergeCell ref="AK2:AR2"/>
    <mergeCell ref="AK3:AL3"/>
    <mergeCell ref="AM3:AN3"/>
    <mergeCell ref="AA2:AA7"/>
    <mergeCell ref="AB2:AB7"/>
    <mergeCell ref="AD2:AJ2"/>
    <mergeCell ref="AO3:AP3"/>
  </mergeCells>
  <conditionalFormatting sqref="C46:C49 S46:S49 K46:K49 C84:C87 S84:S87 K84:K87 K95:K100 S95:S100 C95:C100 S35:S43 K35:K43 C35:C43 S26:S28 K26:K28 C26:C28 C72:C81 S72:S81 K72:K81 K59:K60 S59:S60 C59:C60 C62:C66 S62:S66 K62:K66 C52:C54 S52:S54 K52:K54">
    <cfRule type="cellIs" dxfId="104" priority="173" operator="equal">
      <formula>$C$7</formula>
    </cfRule>
  </conditionalFormatting>
  <conditionalFormatting sqref="J9:J10 D46:F49 H46:J49 T46:V49 L46:N49 X46:Z49 P46:R49 D84:F87 H84:J87 T84:V87 L84:N87 X84:Z87 P84:R87 P95:R100 X95:Z100 L95:N100 T95:V100 H95:J100 D95:F100 H35:J43 X35:Z43 P35:R43 T35:V43 L35:N43 D35:F43 H26:J28 X26:Z28 P26:R28 T26:V28 L26:N28 D26:F28 D72:F81 H72:J81 T72:V81 L72:N81 X72:Z81 P72:R81 P59:R60 X59:Z60 L59:N60 T59:V60 H59:J60 D59:F60 D62:F66 H62:J66 T62:V66 L62:N66 X62:Z66 P62:R66 D52:F54 H52:J54 T52:V54 L52:N54 X52:Z54 P52:R54">
    <cfRule type="cellIs" dxfId="103" priority="172" operator="equal">
      <formula>D$7</formula>
    </cfRule>
  </conditionalFormatting>
  <conditionalFormatting sqref="G46:G49 W46:W49 O46:O49 G84:G87 W84:W87 O84:O87 O95:O100 W95:W100 G95:G100 W35:W43 O35:O43 G35:G43 W26:W28 O26:O28 G26:G28 G72:G81 W72:W81 O72:O81 O59:O60 W59:W60 G59:G60 G62:G66 W62:W66 O62:O66 G52:G54 W52:W54 O52:O54">
    <cfRule type="cellIs" dxfId="102" priority="165" operator="equal">
      <formula>$G$7</formula>
    </cfRule>
  </conditionalFormatting>
  <conditionalFormatting sqref="C44">
    <cfRule type="cellIs" dxfId="101" priority="136" operator="equal">
      <formula>$C$7</formula>
    </cfRule>
  </conditionalFormatting>
  <conditionalFormatting sqref="D44">
    <cfRule type="cellIs" dxfId="100" priority="135" operator="equal">
      <formula>D$7</formula>
    </cfRule>
  </conditionalFormatting>
  <conditionalFormatting sqref="E44">
    <cfRule type="cellIs" dxfId="99" priority="134" operator="equal">
      <formula>E$7</formula>
    </cfRule>
  </conditionalFormatting>
  <conditionalFormatting sqref="F44">
    <cfRule type="cellIs" dxfId="98" priority="133" operator="equal">
      <formula>F$7</formula>
    </cfRule>
  </conditionalFormatting>
  <conditionalFormatting sqref="H44">
    <cfRule type="cellIs" dxfId="97" priority="132" operator="equal">
      <formula>H$7</formula>
    </cfRule>
  </conditionalFormatting>
  <conditionalFormatting sqref="I44">
    <cfRule type="cellIs" dxfId="96" priority="131" operator="equal">
      <formula>I$7</formula>
    </cfRule>
  </conditionalFormatting>
  <conditionalFormatting sqref="J44">
    <cfRule type="cellIs" dxfId="95" priority="130" operator="equal">
      <formula>J$7</formula>
    </cfRule>
  </conditionalFormatting>
  <conditionalFormatting sqref="G44">
    <cfRule type="cellIs" dxfId="94" priority="129" operator="equal">
      <formula>$G$7</formula>
    </cfRule>
  </conditionalFormatting>
  <conditionalFormatting sqref="S44 K44">
    <cfRule type="cellIs" dxfId="93" priority="128" operator="equal">
      <formula>$C$7</formula>
    </cfRule>
  </conditionalFormatting>
  <conditionalFormatting sqref="T44 L44">
    <cfRule type="cellIs" dxfId="92" priority="127" operator="equal">
      <formula>L$7</formula>
    </cfRule>
  </conditionalFormatting>
  <conditionalFormatting sqref="U44 M44">
    <cfRule type="cellIs" dxfId="91" priority="126" operator="equal">
      <formula>M$7</formula>
    </cfRule>
  </conditionalFormatting>
  <conditionalFormatting sqref="V44 N44">
    <cfRule type="cellIs" dxfId="90" priority="125" operator="equal">
      <formula>N$7</formula>
    </cfRule>
  </conditionalFormatting>
  <conditionalFormatting sqref="X44 P44">
    <cfRule type="cellIs" dxfId="89" priority="124" operator="equal">
      <formula>P$7</formula>
    </cfRule>
  </conditionalFormatting>
  <conditionalFormatting sqref="Y44 Q44">
    <cfRule type="cellIs" dxfId="88" priority="123" operator="equal">
      <formula>Q$7</formula>
    </cfRule>
  </conditionalFormatting>
  <conditionalFormatting sqref="Z44 R44">
    <cfRule type="cellIs" dxfId="87" priority="122" operator="equal">
      <formula>R$7</formula>
    </cfRule>
  </conditionalFormatting>
  <conditionalFormatting sqref="W44 O44">
    <cfRule type="cellIs" dxfId="86" priority="121" operator="equal">
      <formula>$G$7</formula>
    </cfRule>
  </conditionalFormatting>
  <conditionalFormatting sqref="C45:Z45">
    <cfRule type="cellIs" dxfId="85" priority="118" operator="equal">
      <formula>C$7</formula>
    </cfRule>
  </conditionalFormatting>
  <conditionalFormatting sqref="C11:I19 K11:Q19 S11:Y19 S21:Y25 K21:Q25 C21:I25">
    <cfRule type="cellIs" dxfId="84" priority="117" operator="equal">
      <formula>C$7</formula>
    </cfRule>
  </conditionalFormatting>
  <conditionalFormatting sqref="J11:J19 R11:R19 Z11:Z19 Z21:Z25 R21:R25 J21:J25">
    <cfRule type="cellIs" dxfId="83" priority="116" operator="equal">
      <formula>$J$7</formula>
    </cfRule>
  </conditionalFormatting>
  <conditionalFormatting sqref="K67:K68 S67:S68 C67:C68">
    <cfRule type="cellIs" dxfId="82" priority="113" operator="equal">
      <formula>$C$7</formula>
    </cfRule>
  </conditionalFormatting>
  <conditionalFormatting sqref="P67:R68 X67:Z68 L67:N68 T67:V68 H67:J68 D67:F68">
    <cfRule type="cellIs" dxfId="81" priority="112" operator="equal">
      <formula>D$7</formula>
    </cfRule>
  </conditionalFormatting>
  <conditionalFormatting sqref="O67:O68 W67:W68 G67:G68">
    <cfRule type="cellIs" dxfId="80" priority="111" operator="equal">
      <formula>$G$7</formula>
    </cfRule>
  </conditionalFormatting>
  <conditionalFormatting sqref="K69:Q69 S69:Y69 C69:I69">
    <cfRule type="cellIs" dxfId="79" priority="110" operator="equal">
      <formula>C$7</formula>
    </cfRule>
  </conditionalFormatting>
  <conditionalFormatting sqref="R69 Z69 J69">
    <cfRule type="cellIs" dxfId="78" priority="109" operator="equal">
      <formula>$J$7</formula>
    </cfRule>
  </conditionalFormatting>
  <conditionalFormatting sqref="K70:Q71 S70:Y71 C70:I71">
    <cfRule type="cellIs" dxfId="77" priority="106" operator="equal">
      <formula>C$7</formula>
    </cfRule>
  </conditionalFormatting>
  <conditionalFormatting sqref="R70:R71 Z70:Z71 J70:J71">
    <cfRule type="cellIs" dxfId="76" priority="105" operator="equal">
      <formula>$J$7</formula>
    </cfRule>
  </conditionalFormatting>
  <conditionalFormatting sqref="K82:Q83 S82:Y83 C82:I83">
    <cfRule type="cellIs" dxfId="75" priority="102" operator="equal">
      <formula>C$7</formula>
    </cfRule>
  </conditionalFormatting>
  <conditionalFormatting sqref="R82:R83 Z82:Z83 J82:J83">
    <cfRule type="cellIs" dxfId="74" priority="101" operator="equal">
      <formula>$J$7</formula>
    </cfRule>
  </conditionalFormatting>
  <conditionalFormatting sqref="C29:I32 K29:Q32 S29:Y32 S34:Y34 K34:Q34 C34:I34">
    <cfRule type="cellIs" dxfId="73" priority="90" operator="equal">
      <formula>C$7</formula>
    </cfRule>
  </conditionalFormatting>
  <conditionalFormatting sqref="J29:J32 R29:R32 Z29:Z32 Z34 R34 J34">
    <cfRule type="cellIs" dxfId="72" priority="89" operator="equal">
      <formula>$J$7</formula>
    </cfRule>
  </conditionalFormatting>
  <conditionalFormatting sqref="C89:I91 S89:Y91 K89:Q91">
    <cfRule type="cellIs" dxfId="71" priority="94" operator="equal">
      <formula>C$7</formula>
    </cfRule>
  </conditionalFormatting>
  <conditionalFormatting sqref="J89:J91 Z89:Z91 R89:R91">
    <cfRule type="cellIs" dxfId="70" priority="93" operator="equal">
      <formula>$J$7</formula>
    </cfRule>
  </conditionalFormatting>
  <conditionalFormatting sqref="C92:I93 S92:Y93 K92:Q93">
    <cfRule type="cellIs" dxfId="69" priority="82" operator="equal">
      <formula>C$7</formula>
    </cfRule>
  </conditionalFormatting>
  <conditionalFormatting sqref="J92:J93 Z92:Z93 R92:R93">
    <cfRule type="cellIs" dxfId="68" priority="81" operator="equal">
      <formula>$J$7</formula>
    </cfRule>
  </conditionalFormatting>
  <conditionalFormatting sqref="C94:I94 S94:Y94 K94:Q94">
    <cfRule type="cellIs" dxfId="67" priority="80" operator="equal">
      <formula>C$7</formula>
    </cfRule>
  </conditionalFormatting>
  <conditionalFormatting sqref="J94 Z94 R94">
    <cfRule type="cellIs" dxfId="66" priority="79" operator="equal">
      <formula>$J$7</formula>
    </cfRule>
  </conditionalFormatting>
  <conditionalFormatting sqref="K88:Q88 S88:Y88 C88:I88">
    <cfRule type="cellIs" dxfId="65" priority="76" operator="equal">
      <formula>C$7</formula>
    </cfRule>
  </conditionalFormatting>
  <conditionalFormatting sqref="R88 Z88 J88">
    <cfRule type="cellIs" dxfId="64" priority="75" operator="equal">
      <formula>$J$7</formula>
    </cfRule>
  </conditionalFormatting>
  <conditionalFormatting sqref="AD80:AG80 AD38:AD45 AD90:AG91 AD93:AG94 AD11:AD19 AG15:AG19 AG38:AG45 AD83:AG83 AD71:AG71 AD53:AG53 AD74:AG74 AD76:AG77 AD22:AD25 AG22:AG25 AD63:AG65 AD68:AG68">
    <cfRule type="expression" dxfId="63" priority="212">
      <formula>$AD11&lt;#REF!+#REF!</formula>
    </cfRule>
    <cfRule type="expression" dxfId="62" priority="213">
      <formula>$AD11&gt;#REF!+#REF!</formula>
    </cfRule>
  </conditionalFormatting>
  <conditionalFormatting sqref="AD29:AD32 AG29:AG32 AG34 AD34">
    <cfRule type="expression" dxfId="61" priority="234">
      <formula>$AD29&gt;#REF!+#REF!</formula>
    </cfRule>
    <cfRule type="expression" dxfId="60" priority="235">
      <formula>$AD29&lt;#REF!+#REF!</formula>
    </cfRule>
  </conditionalFormatting>
  <conditionalFormatting sqref="AD59:AG59">
    <cfRule type="expression" dxfId="59" priority="238">
      <formula>$AD$59&lt;#REF!+#REF!</formula>
    </cfRule>
    <cfRule type="expression" dxfId="58" priority="239">
      <formula>$AD$59&gt;#REF!+#REF!</formula>
    </cfRule>
  </conditionalFormatting>
  <conditionalFormatting sqref="AE97">
    <cfRule type="expression" dxfId="57" priority="68">
      <formula>$AD97&lt;#REF!+#REF!</formula>
    </cfRule>
    <cfRule type="expression" dxfId="56" priority="69">
      <formula>$AD97&gt;#REF!+#REF!</formula>
    </cfRule>
  </conditionalFormatting>
  <conditionalFormatting sqref="AE98">
    <cfRule type="expression" dxfId="55" priority="66">
      <formula>$AD98&lt;#REF!+#REF!</formula>
    </cfRule>
    <cfRule type="expression" dxfId="54" priority="67">
      <formula>$AD98&gt;#REF!+#REF!</formula>
    </cfRule>
  </conditionalFormatting>
  <conditionalFormatting sqref="AE99 AE22:AF25">
    <cfRule type="expression" dxfId="53" priority="64">
      <formula>$AD22&lt;#REF!+#REF!</formula>
    </cfRule>
    <cfRule type="expression" dxfId="52" priority="65">
      <formula>$AD22&gt;#REF!+#REF!</formula>
    </cfRule>
  </conditionalFormatting>
  <conditionalFormatting sqref="AE100">
    <cfRule type="expression" dxfId="51" priority="62">
      <formula>$AD100&lt;#REF!+#REF!</formula>
    </cfRule>
    <cfRule type="expression" dxfId="50" priority="63">
      <formula>$AD100&gt;#REF!+#REF!</formula>
    </cfRule>
  </conditionalFormatting>
  <conditionalFormatting sqref="AE15:AF19 AE38:AF45">
    <cfRule type="expression" dxfId="49" priority="58">
      <formula>$AD15&lt;#REF!+#REF!</formula>
    </cfRule>
    <cfRule type="expression" dxfId="48" priority="59">
      <formula>$AD15&gt;#REF!+#REF!</formula>
    </cfRule>
  </conditionalFormatting>
  <conditionalFormatting sqref="AE29:AF32 AE34:AF34">
    <cfRule type="expression" dxfId="47" priority="60">
      <formula>$AD29&gt;#REF!+#REF!</formula>
    </cfRule>
    <cfRule type="expression" dxfId="46" priority="61">
      <formula>$AD29&lt;#REF!+#REF!</formula>
    </cfRule>
  </conditionalFormatting>
  <conditionalFormatting sqref="AE11:AG14">
    <cfRule type="expression" dxfId="45" priority="56">
      <formula>$AD11&lt;#REF!+#REF!</formula>
    </cfRule>
    <cfRule type="expression" dxfId="44" priority="57">
      <formula>$AD11&gt;#REF!+#REF!</formula>
    </cfRule>
  </conditionalFormatting>
  <conditionalFormatting sqref="C20:I20 K20:Q20 S20:Y20">
    <cfRule type="cellIs" dxfId="43" priority="53" operator="equal">
      <formula>C$7</formula>
    </cfRule>
  </conditionalFormatting>
  <conditionalFormatting sqref="J20 R20 Z20">
    <cfRule type="cellIs" dxfId="42" priority="52" operator="equal">
      <formula>$J$7</formula>
    </cfRule>
  </conditionalFormatting>
  <conditionalFormatting sqref="AD20 AG20">
    <cfRule type="expression" dxfId="41" priority="54">
      <formula>$AD20&lt;#REF!+#REF!</formula>
    </cfRule>
    <cfRule type="expression" dxfId="40" priority="55">
      <formula>$AD20&gt;#REF!+#REF!</formula>
    </cfRule>
  </conditionalFormatting>
  <conditionalFormatting sqref="AE20:AF20">
    <cfRule type="expression" dxfId="39" priority="50">
      <formula>$AD20&lt;#REF!+#REF!</formula>
    </cfRule>
    <cfRule type="expression" dxfId="38" priority="51">
      <formula>$AD20&gt;#REF!+#REF!</formula>
    </cfRule>
  </conditionalFormatting>
  <conditionalFormatting sqref="G50:G51 W50:W51 O50:O51">
    <cfRule type="cellIs" dxfId="37" priority="41" operator="equal">
      <formula>$G$7</formula>
    </cfRule>
  </conditionalFormatting>
  <conditionalFormatting sqref="C50:C51 S50:S51 K50:K51">
    <cfRule type="cellIs" dxfId="36" priority="43" operator="equal">
      <formula>$C$7</formula>
    </cfRule>
  </conditionalFormatting>
  <conditionalFormatting sqref="D50:F51 H50:J51 T50:V51 L50:N51 X50:Z51 P50:R51">
    <cfRule type="cellIs" dxfId="35" priority="42" operator="equal">
      <formula>D$7</formula>
    </cfRule>
  </conditionalFormatting>
  <conditionalFormatting sqref="AD50:AD51 AG50:AG51">
    <cfRule type="expression" dxfId="34" priority="39">
      <formula>$AD50&lt;#REF!+#REF!</formula>
    </cfRule>
    <cfRule type="expression" dxfId="33" priority="40">
      <formula>$AD50&gt;#REF!+#REF!</formula>
    </cfRule>
  </conditionalFormatting>
  <conditionalFormatting sqref="AE50:AF51">
    <cfRule type="expression" dxfId="32" priority="37">
      <formula>$AD50&lt;#REF!+#REF!</formula>
    </cfRule>
    <cfRule type="expression" dxfId="31" priority="38">
      <formula>$AD50&gt;#REF!+#REF!</formula>
    </cfRule>
  </conditionalFormatting>
  <conditionalFormatting sqref="C61 S61 K61">
    <cfRule type="cellIs" dxfId="30" priority="34" operator="equal">
      <formula>$C$7</formula>
    </cfRule>
  </conditionalFormatting>
  <conditionalFormatting sqref="D61:F61 H61:J61 T61:V61 L61:N61 X61:Z61 P61:R61">
    <cfRule type="cellIs" dxfId="29" priority="33" operator="equal">
      <formula>D$7</formula>
    </cfRule>
  </conditionalFormatting>
  <conditionalFormatting sqref="G61 W61 O61">
    <cfRule type="cellIs" dxfId="28" priority="32" operator="equal">
      <formula>$G$7</formula>
    </cfRule>
  </conditionalFormatting>
  <conditionalFormatting sqref="AD61:AG61">
    <cfRule type="expression" dxfId="27" priority="35">
      <formula>$AD61&lt;#REF!+#REF!</formula>
    </cfRule>
    <cfRule type="expression" dxfId="26" priority="36">
      <formula>$AD61&gt;#REF!+#REF!</formula>
    </cfRule>
  </conditionalFormatting>
  <conditionalFormatting sqref="S33:Y33 K33:Q33 C33:I33">
    <cfRule type="cellIs" dxfId="25" priority="29" operator="equal">
      <formula>C$7</formula>
    </cfRule>
  </conditionalFormatting>
  <conditionalFormatting sqref="Z33 R33 J33">
    <cfRule type="cellIs" dxfId="24" priority="28" operator="equal">
      <formula>$J$7</formula>
    </cfRule>
  </conditionalFormatting>
  <conditionalFormatting sqref="AG33 AD33">
    <cfRule type="expression" dxfId="23" priority="30">
      <formula>$AD33&gt;#REF!+#REF!</formula>
    </cfRule>
    <cfRule type="expression" dxfId="22" priority="31">
      <formula>$AD33&lt;#REF!+#REF!</formula>
    </cfRule>
  </conditionalFormatting>
  <conditionalFormatting sqref="AE33:AF33">
    <cfRule type="expression" dxfId="21" priority="26">
      <formula>$AD33&gt;#REF!+#REF!</formula>
    </cfRule>
    <cfRule type="expression" dxfId="20" priority="27">
      <formula>$AD33&lt;#REF!+#REF!</formula>
    </cfRule>
  </conditionalFormatting>
  <conditionalFormatting sqref="K55 S55 C55">
    <cfRule type="cellIs" dxfId="19" priority="18" operator="equal">
      <formula>$C$7</formula>
    </cfRule>
  </conditionalFormatting>
  <conditionalFormatting sqref="P55:R55 X55:Z55 L55:N55 T55:V55 H55:J55 D55:F55">
    <cfRule type="cellIs" dxfId="18" priority="17" operator="equal">
      <formula>D$7</formula>
    </cfRule>
  </conditionalFormatting>
  <conditionalFormatting sqref="O55 W55 G55">
    <cfRule type="cellIs" dxfId="17" priority="16" operator="equal">
      <formula>$G$7</formula>
    </cfRule>
  </conditionalFormatting>
  <conditionalFormatting sqref="AD55:AG55">
    <cfRule type="expression" dxfId="16" priority="19">
      <formula>$AD$59&lt;#REF!+#REF!</formula>
    </cfRule>
    <cfRule type="expression" dxfId="15" priority="20">
      <formula>$AD$59&gt;#REF!+#REF!</formula>
    </cfRule>
  </conditionalFormatting>
  <conditionalFormatting sqref="K56 S56 C56">
    <cfRule type="cellIs" dxfId="14" priority="13" operator="equal">
      <formula>$C$7</formula>
    </cfRule>
  </conditionalFormatting>
  <conditionalFormatting sqref="P56:R56 X56:Z56 L56:N56 T56:V56 H56:J56 D56:F56">
    <cfRule type="cellIs" dxfId="13" priority="12" operator="equal">
      <formula>D$7</formula>
    </cfRule>
  </conditionalFormatting>
  <conditionalFormatting sqref="O56 W56 G56">
    <cfRule type="cellIs" dxfId="12" priority="11" operator="equal">
      <formula>$G$7</formula>
    </cfRule>
  </conditionalFormatting>
  <conditionalFormatting sqref="AD56:AG56">
    <cfRule type="expression" dxfId="11" priority="14">
      <formula>$AD$59&lt;#REF!+#REF!</formula>
    </cfRule>
    <cfRule type="expression" dxfId="10" priority="15">
      <formula>$AD$59&gt;#REF!+#REF!</formula>
    </cfRule>
  </conditionalFormatting>
  <conditionalFormatting sqref="K57 S57 C57">
    <cfRule type="cellIs" dxfId="9" priority="8" operator="equal">
      <formula>$C$7</formula>
    </cfRule>
  </conditionalFormatting>
  <conditionalFormatting sqref="P57:R57 X57:Z57 L57:N57 T57:V57 H57:J57 D57:F57">
    <cfRule type="cellIs" dxfId="8" priority="7" operator="equal">
      <formula>D$7</formula>
    </cfRule>
  </conditionalFormatting>
  <conditionalFormatting sqref="O57 W57 G57">
    <cfRule type="cellIs" dxfId="7" priority="6" operator="equal">
      <formula>$G$7</formula>
    </cfRule>
  </conditionalFormatting>
  <conditionalFormatting sqref="AD57:AG57">
    <cfRule type="expression" dxfId="6" priority="9">
      <formula>$AD$59&lt;#REF!+#REF!</formula>
    </cfRule>
    <cfRule type="expression" dxfId="5" priority="10">
      <formula>$AD$59&gt;#REF!+#REF!</formula>
    </cfRule>
  </conditionalFormatting>
  <conditionalFormatting sqref="K58 S58 C58">
    <cfRule type="cellIs" dxfId="4" priority="3" operator="equal">
      <formula>$C$7</formula>
    </cfRule>
  </conditionalFormatting>
  <conditionalFormatting sqref="P58:R58 X58:Z58 L58:N58 T58:V58 H58:J58 D58:F58">
    <cfRule type="cellIs" dxfId="3" priority="2" operator="equal">
      <formula>D$7</formula>
    </cfRule>
  </conditionalFormatting>
  <conditionalFormatting sqref="O58 W58 G58">
    <cfRule type="cellIs" dxfId="2" priority="1" operator="equal">
      <formula>$G$7</formula>
    </cfRule>
  </conditionalFormatting>
  <conditionalFormatting sqref="AD58:AG58">
    <cfRule type="expression" dxfId="1" priority="4">
      <formula>$AD$59&lt;#REF!+#REF!</formula>
    </cfRule>
    <cfRule type="expression" dxfId="0" priority="5">
      <formula>$AD$59&gt;#REF!+#REF!</formula>
    </cfRule>
  </conditionalFormatting>
  <pageMargins left="0.15748031496062992" right="0.15748031496062992" top="0.15748031496062992" bottom="0.15748031496062992" header="0" footer="0.31496062992125984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Титул</vt:lpstr>
      <vt:lpstr>График УП</vt:lpstr>
      <vt:lpstr>Свод.данные</vt:lpstr>
      <vt:lpstr>УП</vt:lpstr>
      <vt:lpstr>УП!Заголовки_для_печати</vt:lpstr>
      <vt:lpstr>УП!Область_печати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Лена</dc:creator>
  <cp:lastModifiedBy>1</cp:lastModifiedBy>
  <cp:lastPrinted>2021-10-12T14:04:17Z</cp:lastPrinted>
  <dcterms:created xsi:type="dcterms:W3CDTF">2017-05-03T09:37:43Z</dcterms:created>
  <dcterms:modified xsi:type="dcterms:W3CDTF">2021-10-18T12:29:52Z</dcterms:modified>
</cp:coreProperties>
</file>